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Geospatial consultancy\GRDM_methodology and software update project\May 2023\"/>
    </mc:Choice>
  </mc:AlternateContent>
  <xr:revisionPtr revIDLastSave="0" documentId="13_ncr:1_{4E829D54-7452-4208-A654-122474470950}" xr6:coauthVersionLast="47" xr6:coauthVersionMax="47" xr10:uidLastSave="{00000000-0000-0000-0000-000000000000}"/>
  <bookViews>
    <workbookView xWindow="-120" yWindow="-120" windowWidth="20730" windowHeight="11160" firstSheet="1" activeTab="3" xr2:uid="{1CA0E480-2A33-4998-B606-7ED1A3554C02}"/>
  </bookViews>
  <sheets>
    <sheet name="2017" sheetId="1" r:id="rId1"/>
    <sheet name="2017 Cleaned Up" sheetId="5" r:id="rId2"/>
    <sheet name="BErg_EQI" sheetId="10" r:id="rId3"/>
    <sheet name="Sheet3" sheetId="11" r:id="rId4"/>
    <sheet name="WQI" sheetId="7" r:id="rId5"/>
    <sheet name="GQI" sheetId="6" r:id="rId6"/>
    <sheet name="Berg_EGQI" sheetId="8" r:id="rId7"/>
    <sheet name="2017a CBE" sheetId="2" r:id="rId8"/>
    <sheet name="2017b" sheetId="3" r:id="rId9"/>
    <sheet name="Sheet4" sheetId="4" r:id="rId10"/>
    <sheet name="Sheet1" sheetId="9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8" l="1"/>
  <c r="D10" i="8" s="1"/>
  <c r="F11" i="8"/>
  <c r="D11" i="8"/>
  <c r="F10" i="8"/>
  <c r="F9" i="8"/>
  <c r="D9" i="8"/>
  <c r="F8" i="8"/>
  <c r="D8" i="8"/>
  <c r="F7" i="8"/>
  <c r="D7" i="8"/>
  <c r="F6" i="8"/>
  <c r="G6" i="8" s="1"/>
  <c r="D6" i="8"/>
  <c r="F5" i="8"/>
  <c r="G5" i="8" s="1"/>
  <c r="D5" i="8"/>
  <c r="F4" i="8"/>
  <c r="D4" i="8"/>
  <c r="F3" i="8"/>
  <c r="D3" i="8"/>
  <c r="G9" i="8" l="1"/>
  <c r="G7" i="8"/>
  <c r="G10" i="8"/>
  <c r="G11" i="8"/>
  <c r="G8" i="8"/>
  <c r="G4" i="8"/>
  <c r="D12" i="8"/>
  <c r="G3" i="8"/>
  <c r="H3" i="8" l="1"/>
  <c r="D12" i="6"/>
  <c r="J10" i="7"/>
  <c r="C26" i="6"/>
  <c r="F4" i="6"/>
  <c r="G4" i="6" s="1"/>
  <c r="F5" i="6"/>
  <c r="G5" i="6" s="1"/>
  <c r="F6" i="6"/>
  <c r="G6" i="6" s="1"/>
  <c r="F7" i="6"/>
  <c r="G7" i="6" s="1"/>
  <c r="F8" i="6"/>
  <c r="G8" i="6" s="1"/>
  <c r="F9" i="6"/>
  <c r="G9" i="6" s="1"/>
  <c r="F10" i="6"/>
  <c r="G10" i="6" s="1"/>
  <c r="F11" i="6"/>
  <c r="G11" i="6" s="1"/>
  <c r="F3" i="6"/>
  <c r="G3" i="6" s="1"/>
  <c r="D4" i="6"/>
  <c r="D5" i="6"/>
  <c r="D6" i="6"/>
  <c r="D7" i="6"/>
  <c r="D8" i="6"/>
  <c r="D9" i="6"/>
  <c r="D10" i="6"/>
  <c r="D11" i="6"/>
  <c r="D3" i="6"/>
  <c r="C12" i="6"/>
  <c r="K4" i="7"/>
  <c r="K5" i="7"/>
  <c r="K6" i="7"/>
  <c r="K3" i="7"/>
  <c r="J5" i="7"/>
  <c r="J6" i="7"/>
  <c r="J7" i="7"/>
  <c r="K7" i="7" s="1"/>
  <c r="J8" i="7"/>
  <c r="K8" i="7" s="1"/>
  <c r="J9" i="7"/>
  <c r="K9" i="7" s="1"/>
  <c r="K10" i="7"/>
  <c r="J11" i="7"/>
  <c r="K11" i="7" s="1"/>
  <c r="J4" i="7"/>
  <c r="P4" i="7"/>
  <c r="P5" i="7"/>
  <c r="P6" i="7"/>
  <c r="P7" i="7"/>
  <c r="P8" i="7"/>
  <c r="P9" i="7"/>
  <c r="P10" i="7"/>
  <c r="P11" i="7"/>
  <c r="P3" i="7"/>
  <c r="P12" i="7" s="1"/>
  <c r="F4" i="7"/>
  <c r="G4" i="7" s="1"/>
  <c r="L4" i="7" s="1"/>
  <c r="F5" i="7"/>
  <c r="G5" i="7" s="1"/>
  <c r="L5" i="7" s="1"/>
  <c r="F6" i="7"/>
  <c r="G6" i="7" s="1"/>
  <c r="L6" i="7" s="1"/>
  <c r="F7" i="7"/>
  <c r="G7" i="7" s="1"/>
  <c r="F8" i="7"/>
  <c r="G8" i="7" s="1"/>
  <c r="L8" i="7" s="1"/>
  <c r="F9" i="7"/>
  <c r="G9" i="7" s="1"/>
  <c r="F10" i="7"/>
  <c r="G10" i="7" s="1"/>
  <c r="F11" i="7"/>
  <c r="G11" i="7" s="1"/>
  <c r="F3" i="7"/>
  <c r="G3" i="7" s="1"/>
  <c r="D4" i="7"/>
  <c r="D5" i="7"/>
  <c r="D6" i="7"/>
  <c r="D7" i="7"/>
  <c r="D8" i="7"/>
  <c r="D9" i="7"/>
  <c r="D10" i="7"/>
  <c r="D11" i="7"/>
  <c r="D3" i="7"/>
  <c r="F34" i="5"/>
  <c r="G34" i="5"/>
  <c r="H34" i="5"/>
  <c r="I34" i="5"/>
  <c r="J34" i="5"/>
  <c r="K34" i="5"/>
  <c r="L34" i="5"/>
  <c r="M34" i="5"/>
  <c r="N34" i="5"/>
  <c r="O34" i="5"/>
  <c r="P34" i="5"/>
  <c r="Q34" i="5"/>
  <c r="E34" i="5"/>
  <c r="F33" i="5"/>
  <c r="G33" i="5"/>
  <c r="H33" i="5"/>
  <c r="I33" i="5"/>
  <c r="J33" i="5"/>
  <c r="K33" i="5"/>
  <c r="L33" i="5"/>
  <c r="M33" i="5"/>
  <c r="N33" i="5"/>
  <c r="O33" i="5"/>
  <c r="P33" i="5"/>
  <c r="Q33" i="5"/>
  <c r="E33" i="5"/>
  <c r="F32" i="5"/>
  <c r="G32" i="5"/>
  <c r="H32" i="5"/>
  <c r="I32" i="5"/>
  <c r="J32" i="5"/>
  <c r="K32" i="5"/>
  <c r="L32" i="5"/>
  <c r="M32" i="5"/>
  <c r="N32" i="5"/>
  <c r="O32" i="5"/>
  <c r="P32" i="5"/>
  <c r="Q32" i="5"/>
  <c r="E32" i="5"/>
  <c r="H31" i="5"/>
  <c r="F31" i="5"/>
  <c r="G31" i="5"/>
  <c r="I31" i="5"/>
  <c r="J31" i="5"/>
  <c r="K31" i="5"/>
  <c r="L31" i="5"/>
  <c r="M31" i="5"/>
  <c r="N31" i="5"/>
  <c r="O31" i="5"/>
  <c r="P31" i="5"/>
  <c r="Q31" i="5"/>
  <c r="E31" i="5"/>
  <c r="AF4" i="3"/>
  <c r="AF5" i="3"/>
  <c r="AF6" i="3"/>
  <c r="AF7" i="3"/>
  <c r="AF8" i="3"/>
  <c r="AF9" i="3"/>
  <c r="AF10" i="3"/>
  <c r="AF11" i="3"/>
  <c r="AF12" i="3"/>
  <c r="AF13" i="3"/>
  <c r="AF14" i="3"/>
  <c r="AE3" i="3"/>
  <c r="AF3" i="3"/>
  <c r="Q44" i="1"/>
  <c r="AE4" i="3"/>
  <c r="AE5" i="3"/>
  <c r="AE6" i="3"/>
  <c r="AE7" i="3"/>
  <c r="AE8" i="3"/>
  <c r="AE9" i="3"/>
  <c r="AE10" i="3"/>
  <c r="AE11" i="3"/>
  <c r="AE12" i="3"/>
  <c r="AE13" i="3"/>
  <c r="AE14" i="3"/>
  <c r="AJ25" i="2"/>
  <c r="AL25" i="2" s="1"/>
  <c r="AN25" i="2" s="1"/>
  <c r="AO25" i="2" s="1"/>
  <c r="AJ24" i="2"/>
  <c r="AL24" i="2" s="1"/>
  <c r="AN24" i="2" s="1"/>
  <c r="AO24" i="2" s="1"/>
  <c r="AJ23" i="2"/>
  <c r="AL23" i="2" s="1"/>
  <c r="AN23" i="2" s="1"/>
  <c r="AO23" i="2" s="1"/>
  <c r="AJ22" i="2"/>
  <c r="AL22" i="2" s="1"/>
  <c r="AN22" i="2" s="1"/>
  <c r="AO22" i="2" s="1"/>
  <c r="AJ21" i="2"/>
  <c r="AL21" i="2" s="1"/>
  <c r="AN21" i="2" s="1"/>
  <c r="AO21" i="2" s="1"/>
  <c r="AJ20" i="2"/>
  <c r="AL20" i="2" s="1"/>
  <c r="AN20" i="2" s="1"/>
  <c r="AO20" i="2" s="1"/>
  <c r="AJ19" i="2"/>
  <c r="AL19" i="2" s="1"/>
  <c r="AN19" i="2" s="1"/>
  <c r="AO19" i="2" s="1"/>
  <c r="S25" i="2"/>
  <c r="U25" i="2" s="1"/>
  <c r="W25" i="2" s="1"/>
  <c r="X25" i="2" s="1"/>
  <c r="S24" i="2"/>
  <c r="U24" i="2" s="1"/>
  <c r="W24" i="2" s="1"/>
  <c r="X24" i="2" s="1"/>
  <c r="S23" i="2"/>
  <c r="U23" i="2" s="1"/>
  <c r="W23" i="2" s="1"/>
  <c r="X23" i="2" s="1"/>
  <c r="S22" i="2"/>
  <c r="U22" i="2" s="1"/>
  <c r="W22" i="2" s="1"/>
  <c r="X22" i="2" s="1"/>
  <c r="S21" i="2"/>
  <c r="U21" i="2" s="1"/>
  <c r="W21" i="2" s="1"/>
  <c r="X21" i="2" s="1"/>
  <c r="S20" i="2"/>
  <c r="U20" i="2" s="1"/>
  <c r="W20" i="2" s="1"/>
  <c r="X20" i="2" s="1"/>
  <c r="S19" i="2"/>
  <c r="U19" i="2" s="1"/>
  <c r="W19" i="2" s="1"/>
  <c r="X19" i="2" s="1"/>
  <c r="C25" i="2"/>
  <c r="E25" i="2" s="1"/>
  <c r="G25" i="2" s="1"/>
  <c r="H25" i="2" s="1"/>
  <c r="C24" i="2"/>
  <c r="E24" i="2" s="1"/>
  <c r="G24" i="2" s="1"/>
  <c r="H24" i="2" s="1"/>
  <c r="C23" i="2"/>
  <c r="E23" i="2" s="1"/>
  <c r="G23" i="2" s="1"/>
  <c r="H23" i="2" s="1"/>
  <c r="C22" i="2"/>
  <c r="E22" i="2" s="1"/>
  <c r="G22" i="2" s="1"/>
  <c r="H22" i="2" s="1"/>
  <c r="C21" i="2"/>
  <c r="E21" i="2" s="1"/>
  <c r="G21" i="2" s="1"/>
  <c r="H21" i="2" s="1"/>
  <c r="C20" i="2"/>
  <c r="E20" i="2" s="1"/>
  <c r="G20" i="2" s="1"/>
  <c r="H20" i="2" s="1"/>
  <c r="C19" i="2"/>
  <c r="H3" i="6" l="1"/>
  <c r="L3" i="7"/>
  <c r="L12" i="7" s="1"/>
  <c r="L11" i="7"/>
  <c r="L10" i="7"/>
  <c r="L9" i="7"/>
  <c r="L7" i="7"/>
  <c r="D12" i="7"/>
  <c r="G12" i="7"/>
  <c r="Q56" i="5"/>
  <c r="AP19" i="2"/>
  <c r="Y19" i="2"/>
  <c r="E19" i="2"/>
  <c r="G19" i="2" s="1"/>
  <c r="H19" i="2" s="1"/>
  <c r="I19" i="2" s="1"/>
</calcChain>
</file>

<file path=xl/sharedStrings.xml><?xml version="1.0" encoding="utf-8"?>
<sst xmlns="http://schemas.openxmlformats.org/spreadsheetml/2006/main" count="435" uniqueCount="103">
  <si>
    <t>Monitoring Point ID</t>
  </si>
  <si>
    <t>Monitoring Point Name</t>
  </si>
  <si>
    <t>Latitude</t>
  </si>
  <si>
    <t>Longitude</t>
  </si>
  <si>
    <t>NO3+NO2-N-Diss-Water (NITRATE + NITRITE NITROGEN) (mg/L) Result</t>
  </si>
  <si>
    <t>ROBERTS VALLEY PTN CHAMPAGNE CP2</t>
  </si>
  <si>
    <t>FRANSCHHOEK FOREST RESERVE PTN LA TERRA DE LUC FT1</t>
  </si>
  <si>
    <t>GOEDE RUST PTN GOODINGS GROVE GG1</t>
  </si>
  <si>
    <t>ROBERTS VALLEY PTN KLEIN CHAMPAGNE KC3</t>
  </si>
  <si>
    <t>ROBERTS VALLEY PTN LA DAUPHINE LAD1</t>
  </si>
  <si>
    <t>ROBERTS VALLEY PTN LA DAUPHINE LAD3</t>
  </si>
  <si>
    <t>ROBERTS VALLEY PTN LA CARONNE LE3</t>
  </si>
  <si>
    <t>MODDERVALLEY PTN LA TRAMONTANE LT3</t>
  </si>
  <si>
    <t>MODDERVALLEY PTN MODDERVLEI MVI1</t>
  </si>
  <si>
    <t>ROBERTS VALLEY PTN ROBERTSVALLEI RVI1</t>
  </si>
  <si>
    <t>LA TERRA DE LUC PTN STEINMETZ ARABIANS SA1</t>
  </si>
  <si>
    <t>LA MOTTE PTN WELGELEGEN WGN1</t>
  </si>
  <si>
    <t>LA MOTTE PTN WOLFKLOOF WK1</t>
  </si>
  <si>
    <t>LA MOTTE ANNEX PTN MORESON MN5</t>
  </si>
  <si>
    <t>ROBERTS VALLEY PTN GLENWOOD BG00034</t>
  </si>
  <si>
    <t>ROBERTS VALLEY PTN DASSENBERG BG00035</t>
  </si>
  <si>
    <t>FRANSCHHOEK FOREST RESERVE PTN ROBERTSVALLEI BG00036</t>
  </si>
  <si>
    <t>KEYSERSDRIFT PTN ROBERTS RIVER BG00037</t>
  </si>
  <si>
    <t>KEYSERSDRIFT PTN LA MOTTE FOREST STATION BG00038</t>
  </si>
  <si>
    <t>FRANSCHHOEK FOREST RESERVE PTN DIE VLAKTE BG00051</t>
  </si>
  <si>
    <t>3319CC00223 ROBERTSVLEI ALLOTMENT - BG00143</t>
  </si>
  <si>
    <t xml:space="preserve"> (CHLORIDE) (mg/L) </t>
  </si>
  <si>
    <t xml:space="preserve">Calcium (mg/L) </t>
  </si>
  <si>
    <t>(DISSOLVED MAJOR SALTS) (mg/L)</t>
  </si>
  <si>
    <t xml:space="preserve">EC (mS/m) </t>
  </si>
  <si>
    <t xml:space="preserve">MAGNESIUM) (mg/L) </t>
  </si>
  <si>
    <t xml:space="preserve"> (SODIUM) (mg/L) </t>
  </si>
  <si>
    <t xml:space="preserve">(SULPHATE) (mg/L) </t>
  </si>
  <si>
    <t xml:space="preserve"> (SILICON) (mg/L) </t>
  </si>
  <si>
    <t xml:space="preserve"> (FLUORIDE) (mg/L) </t>
  </si>
  <si>
    <t xml:space="preserve">(POTASSIUM) (mg/L) </t>
  </si>
  <si>
    <t xml:space="preserve"> (TOTAL ALKALINITY AS CALCIUM CARBONATE) (mg/L) </t>
  </si>
  <si>
    <t xml:space="preserve"> (PH) (pH units) </t>
  </si>
  <si>
    <t>Species</t>
  </si>
  <si>
    <t>Conc (mg/l)</t>
  </si>
  <si>
    <t>Conc (g/l)</t>
  </si>
  <si>
    <t>Molar mass (g/mole)</t>
  </si>
  <si>
    <t>Conc (mole/l)</t>
  </si>
  <si>
    <t>Charge, Z</t>
  </si>
  <si>
    <r>
      <t>Equivalent unit (mole/l) x</t>
    </r>
    <r>
      <rPr>
        <b/>
        <sz val="11"/>
        <color theme="1"/>
        <rFont val="Calibri"/>
        <family val="2"/>
      </rPr>
      <t xml:space="preserve"> Z</t>
    </r>
  </si>
  <si>
    <t>Millieq (*1000)</t>
  </si>
  <si>
    <t>CBE</t>
  </si>
  <si>
    <r>
      <t xml:space="preserve">Ca </t>
    </r>
    <r>
      <rPr>
        <vertAlign val="superscript"/>
        <sz val="11"/>
        <color theme="1"/>
        <rFont val="Calibri"/>
        <family val="2"/>
        <scheme val="minor"/>
      </rPr>
      <t xml:space="preserve">2+ </t>
    </r>
  </si>
  <si>
    <r>
      <t xml:space="preserve">Mg </t>
    </r>
    <r>
      <rPr>
        <vertAlign val="superscript"/>
        <sz val="11"/>
        <color theme="1"/>
        <rFont val="Calibri"/>
        <family val="2"/>
        <scheme val="minor"/>
      </rPr>
      <t xml:space="preserve">2+ </t>
    </r>
  </si>
  <si>
    <r>
      <t>Na</t>
    </r>
    <r>
      <rPr>
        <vertAlign val="superscript"/>
        <sz val="11"/>
        <color theme="1"/>
        <rFont val="Calibri"/>
        <family val="2"/>
        <scheme val="minor"/>
      </rPr>
      <t xml:space="preserve"> + </t>
    </r>
  </si>
  <si>
    <r>
      <t>K</t>
    </r>
    <r>
      <rPr>
        <vertAlign val="superscript"/>
        <sz val="11"/>
        <color theme="1"/>
        <rFont val="Calibri"/>
        <family val="2"/>
        <scheme val="minor"/>
      </rPr>
      <t>+</t>
    </r>
  </si>
  <si>
    <r>
      <t>HCO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>-</t>
    </r>
  </si>
  <si>
    <r>
      <t>Cl</t>
    </r>
    <r>
      <rPr>
        <vertAlign val="superscript"/>
        <sz val="11"/>
        <color theme="1"/>
        <rFont val="Calibri"/>
        <family val="2"/>
        <scheme val="minor"/>
      </rPr>
      <t>-</t>
    </r>
  </si>
  <si>
    <r>
      <t>SO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</t>
    </r>
    <r>
      <rPr>
        <vertAlign val="superscript"/>
        <sz val="11"/>
        <color theme="1"/>
        <rFont val="Calibri"/>
        <family val="2"/>
        <scheme val="minor"/>
      </rPr>
      <t>2-</t>
    </r>
  </si>
  <si>
    <t>MEDIAN</t>
  </si>
  <si>
    <t>AVERAGE</t>
  </si>
  <si>
    <t>95TH PERCENTILE</t>
  </si>
  <si>
    <t>5TH PERCENTILE</t>
  </si>
  <si>
    <t>WQ Parameter</t>
  </si>
  <si>
    <t>pH</t>
  </si>
  <si>
    <t>EC</t>
  </si>
  <si>
    <t>Ca</t>
  </si>
  <si>
    <t>Mg</t>
  </si>
  <si>
    <t>Na</t>
  </si>
  <si>
    <t>Cl</t>
  </si>
  <si>
    <t>SO4</t>
  </si>
  <si>
    <t>NO3</t>
  </si>
  <si>
    <t>F</t>
  </si>
  <si>
    <t>Standard limit =SANS-241-1:2015</t>
  </si>
  <si>
    <t>Standard limit, Si</t>
  </si>
  <si>
    <t>GQI</t>
  </si>
  <si>
    <t>1/Sn</t>
  </si>
  <si>
    <r>
      <rPr>
        <sz val="11"/>
        <color theme="1"/>
        <rFont val="Calibri"/>
        <family val="2"/>
      </rPr>
      <t>∑</t>
    </r>
    <r>
      <rPr>
        <sz val="11"/>
        <color theme="1"/>
        <rFont val="Calibri"/>
        <family val="2"/>
        <scheme val="minor"/>
      </rPr>
      <t>1/Sn</t>
    </r>
  </si>
  <si>
    <t>K = 1 /∑1/Sn</t>
  </si>
  <si>
    <t>Sn = standard limit/desirabe value - in this case based on the SANS 241-1:2015</t>
  </si>
  <si>
    <t xml:space="preserve">K = </t>
  </si>
  <si>
    <t>Wi = relative/unit weight</t>
  </si>
  <si>
    <t>Wi = K/Sn</t>
  </si>
  <si>
    <t>Sn</t>
  </si>
  <si>
    <t>SUM</t>
  </si>
  <si>
    <t>Ideal value, pH = 7 while for the rest of the parameters = 0</t>
  </si>
  <si>
    <t>Vn</t>
  </si>
  <si>
    <t>Ideal value</t>
  </si>
  <si>
    <t>wi</t>
  </si>
  <si>
    <t>Wi</t>
  </si>
  <si>
    <t>weight</t>
  </si>
  <si>
    <t>relative weight</t>
  </si>
  <si>
    <t>Vn = mean concentration value (observed/measured value)</t>
  </si>
  <si>
    <t>Sub-index value</t>
  </si>
  <si>
    <t>Sub-index value for pH =  [(Ideal value for pH - 7 )/ (Sn-7)] x 100</t>
  </si>
  <si>
    <t>Sub-index, Qn</t>
  </si>
  <si>
    <t>(Vn/Sn)</t>
  </si>
  <si>
    <t>WiQn</t>
  </si>
  <si>
    <t>WQI = 18.949076411264 (WQI&lt;0, Excellent water, Class 0)</t>
  </si>
  <si>
    <t>Groundwater quality index</t>
  </si>
  <si>
    <t>Weight, Wi</t>
  </si>
  <si>
    <t>Relative weight, Wi</t>
  </si>
  <si>
    <t>Parameter concentration, Ci</t>
  </si>
  <si>
    <t>Quality rating scale, qi</t>
  </si>
  <si>
    <t>Sub-index, SIi</t>
  </si>
  <si>
    <t>Ci/Si</t>
  </si>
  <si>
    <t>Wi x qi</t>
  </si>
  <si>
    <t>EQI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</si>
</sst>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1" fillId="0" borderId="0" xfId="0" applyFon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Alignment="1">
      <alignment horizontal="center"/>
    </xf>
    <xf numFmtId="0" fontId="0" fillId="7" borderId="0" xfId="0" applyFill="1" applyAlignment="1">
      <alignment horizontal="center"/>
    </xf>
    <xf numFmtId="0" fontId="0" fillId="7" borderId="0" xfId="0" applyFill="1"/>
    <xf numFmtId="0" fontId="7" fillId="0" borderId="0" xfId="0" applyFont="1"/>
    <xf numFmtId="0" fontId="8" fillId="3" borderId="0" xfId="0" applyFont="1" applyFill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7627E-D396-454D-8A61-5E51E6F4BF13}">
  <sheetPr codeName="Sheet1"/>
  <dimension ref="A1:Q44"/>
  <sheetViews>
    <sheetView workbookViewId="0">
      <selection activeCell="A28" sqref="A28"/>
    </sheetView>
  </sheetViews>
  <sheetFormatPr defaultRowHeight="15" x14ac:dyDescent="0.25"/>
  <cols>
    <col min="1" max="1" width="17" bestFit="1" customWidth="1"/>
    <col min="2" max="2" width="53.7109375" bestFit="1" customWidth="1"/>
    <col min="5" max="5" width="13.7109375" bestFit="1" customWidth="1"/>
    <col min="6" max="6" width="17.28515625" bestFit="1" customWidth="1"/>
    <col min="7" max="7" width="28.85546875" bestFit="1" customWidth="1"/>
    <col min="8" max="8" width="9.85546875" bestFit="1" customWidth="1"/>
    <col min="9" max="9" width="17.28515625" bestFit="1" customWidth="1"/>
    <col min="10" max="10" width="18.28515625" bestFit="1" customWidth="1"/>
    <col min="11" max="11" width="18.7109375" bestFit="1" customWidth="1"/>
    <col min="13" max="13" width="15.7109375" bestFit="1" customWidth="1"/>
    <col min="14" max="14" width="16.7109375" bestFit="1" customWidth="1"/>
    <col min="15" max="15" width="15.42578125" bestFit="1" customWidth="1"/>
    <col min="16" max="16" width="46.28515625" bestFit="1" customWidth="1"/>
    <col min="17" max="17" width="30.710937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27</v>
      </c>
      <c r="F1" t="s">
        <v>26</v>
      </c>
      <c r="G1" t="s">
        <v>28</v>
      </c>
      <c r="H1" t="s">
        <v>29</v>
      </c>
      <c r="I1" t="s">
        <v>34</v>
      </c>
      <c r="J1" t="s">
        <v>35</v>
      </c>
      <c r="K1" t="s">
        <v>30</v>
      </c>
      <c r="L1" t="s">
        <v>4</v>
      </c>
      <c r="M1" t="s">
        <v>31</v>
      </c>
      <c r="N1" t="s">
        <v>32</v>
      </c>
      <c r="O1" t="s">
        <v>33</v>
      </c>
      <c r="P1" t="s">
        <v>36</v>
      </c>
      <c r="Q1" t="s">
        <v>37</v>
      </c>
    </row>
    <row r="2" spans="1:17" x14ac:dyDescent="0.25">
      <c r="A2">
        <v>200000516</v>
      </c>
      <c r="B2" t="s">
        <v>5</v>
      </c>
      <c r="C2">
        <v>-33.922199999999997</v>
      </c>
      <c r="D2">
        <v>19.1096</v>
      </c>
      <c r="E2">
        <v>13.4</v>
      </c>
      <c r="F2">
        <v>35.299999999999997</v>
      </c>
      <c r="G2">
        <v>144.35400000000001</v>
      </c>
      <c r="H2">
        <v>22</v>
      </c>
      <c r="I2">
        <v>0.56100000000000005</v>
      </c>
      <c r="J2">
        <v>2.9</v>
      </c>
      <c r="K2">
        <v>3</v>
      </c>
      <c r="L2">
        <v>2.7690000000000001</v>
      </c>
      <c r="M2">
        <v>20.7</v>
      </c>
      <c r="N2">
        <v>4.2</v>
      </c>
      <c r="O2">
        <v>17.600000000000001</v>
      </c>
      <c r="P2">
        <v>42.6</v>
      </c>
      <c r="Q2">
        <v>7.4</v>
      </c>
    </row>
    <row r="3" spans="1:17" x14ac:dyDescent="0.25">
      <c r="A3">
        <v>200000516</v>
      </c>
      <c r="B3" t="s">
        <v>5</v>
      </c>
      <c r="C3">
        <v>-33.922199999999997</v>
      </c>
      <c r="D3">
        <v>19.1096</v>
      </c>
      <c r="E3">
        <v>11.4</v>
      </c>
      <c r="F3">
        <v>36.9</v>
      </c>
      <c r="G3">
        <v>132.85499999999999</v>
      </c>
      <c r="H3">
        <v>23.8</v>
      </c>
      <c r="I3">
        <v>0.45</v>
      </c>
      <c r="J3">
        <v>4.4000000000000004</v>
      </c>
      <c r="K3">
        <v>3.2</v>
      </c>
      <c r="L3">
        <v>2.9119999999999999</v>
      </c>
      <c r="M3">
        <v>23.8</v>
      </c>
      <c r="N3">
        <v>1.8</v>
      </c>
      <c r="O3">
        <v>17.600000000000001</v>
      </c>
      <c r="P3">
        <v>31.1</v>
      </c>
      <c r="Q3">
        <v>7.8</v>
      </c>
    </row>
    <row r="4" spans="1:17" x14ac:dyDescent="0.25">
      <c r="A4">
        <v>200000516</v>
      </c>
      <c r="B4" t="s">
        <v>5</v>
      </c>
      <c r="C4">
        <v>-33.922199999999997</v>
      </c>
      <c r="D4">
        <v>19.1096</v>
      </c>
      <c r="E4">
        <v>13.4</v>
      </c>
      <c r="F4">
        <v>35.299999999999997</v>
      </c>
      <c r="G4">
        <v>144.35400000000001</v>
      </c>
      <c r="H4">
        <v>22</v>
      </c>
      <c r="I4">
        <v>0.56100000000000005</v>
      </c>
      <c r="J4">
        <v>2.9</v>
      </c>
      <c r="K4">
        <v>3</v>
      </c>
      <c r="L4">
        <v>2.7690000000000001</v>
      </c>
      <c r="M4">
        <v>20.7</v>
      </c>
      <c r="N4">
        <v>4.2</v>
      </c>
      <c r="O4">
        <v>17.600000000000001</v>
      </c>
      <c r="P4">
        <v>42.6</v>
      </c>
      <c r="Q4">
        <v>7.4</v>
      </c>
    </row>
    <row r="5" spans="1:17" x14ac:dyDescent="0.25">
      <c r="A5">
        <v>200000516</v>
      </c>
      <c r="B5" t="s">
        <v>5</v>
      </c>
      <c r="C5">
        <v>-33.922199999999997</v>
      </c>
      <c r="D5">
        <v>19.1096</v>
      </c>
      <c r="E5">
        <v>11.4</v>
      </c>
      <c r="F5">
        <v>36.9</v>
      </c>
      <c r="G5">
        <v>132.85499999999999</v>
      </c>
      <c r="H5">
        <v>23.8</v>
      </c>
      <c r="I5">
        <v>0.45</v>
      </c>
      <c r="J5">
        <v>4.4000000000000004</v>
      </c>
      <c r="K5">
        <v>3.2</v>
      </c>
      <c r="L5">
        <v>2.9119999999999999</v>
      </c>
      <c r="M5">
        <v>23.8</v>
      </c>
      <c r="N5">
        <v>1.8</v>
      </c>
      <c r="O5">
        <v>17.600000000000001</v>
      </c>
      <c r="P5">
        <v>31.1</v>
      </c>
      <c r="Q5">
        <v>7.8</v>
      </c>
    </row>
    <row r="6" spans="1:17" x14ac:dyDescent="0.25">
      <c r="A6">
        <v>200000520</v>
      </c>
      <c r="B6" t="s">
        <v>6</v>
      </c>
      <c r="C6">
        <v>-33.9375</v>
      </c>
      <c r="D6">
        <v>19.111111000000001</v>
      </c>
      <c r="E6">
        <v>29.1</v>
      </c>
      <c r="F6">
        <v>90.1</v>
      </c>
      <c r="G6">
        <v>282.988</v>
      </c>
      <c r="H6">
        <v>46.5</v>
      </c>
      <c r="I6">
        <v>0.51400000000000001</v>
      </c>
      <c r="J6">
        <v>2.8</v>
      </c>
      <c r="K6">
        <v>8.3000000000000007</v>
      </c>
      <c r="L6">
        <v>2.5510000000000002</v>
      </c>
      <c r="M6">
        <v>48.8</v>
      </c>
      <c r="N6">
        <v>4.2</v>
      </c>
      <c r="O6">
        <v>22.4</v>
      </c>
      <c r="P6">
        <v>72</v>
      </c>
      <c r="Q6">
        <v>8</v>
      </c>
    </row>
    <row r="7" spans="1:17" x14ac:dyDescent="0.25">
      <c r="A7">
        <v>200000520</v>
      </c>
      <c r="B7" t="s">
        <v>6</v>
      </c>
      <c r="C7">
        <v>-33.9375</v>
      </c>
      <c r="D7">
        <v>19.111111000000001</v>
      </c>
      <c r="E7">
        <v>47.2</v>
      </c>
      <c r="H7">
        <v>58.6</v>
      </c>
      <c r="I7">
        <v>0.56599999999999995</v>
      </c>
      <c r="J7">
        <v>1.5</v>
      </c>
      <c r="K7">
        <v>7.4</v>
      </c>
      <c r="L7">
        <v>0.871</v>
      </c>
      <c r="M7">
        <v>51.6</v>
      </c>
      <c r="N7">
        <v>9.6999999999999993</v>
      </c>
      <c r="O7">
        <v>20.2</v>
      </c>
      <c r="P7">
        <v>94.6</v>
      </c>
      <c r="Q7">
        <v>8.1999999999999993</v>
      </c>
    </row>
    <row r="8" spans="1:17" x14ac:dyDescent="0.25">
      <c r="A8">
        <v>200000524</v>
      </c>
      <c r="B8" t="s">
        <v>7</v>
      </c>
      <c r="C8">
        <v>-33.886110000000002</v>
      </c>
      <c r="D8">
        <v>19.087499999999999</v>
      </c>
      <c r="E8">
        <v>1.25</v>
      </c>
      <c r="F8">
        <v>16.100000000000001</v>
      </c>
      <c r="G8">
        <v>48.679000000000002</v>
      </c>
      <c r="H8">
        <v>7.5</v>
      </c>
      <c r="I8">
        <v>0.372</v>
      </c>
      <c r="J8">
        <v>0.5</v>
      </c>
      <c r="K8">
        <v>0.75</v>
      </c>
      <c r="L8">
        <v>0.59699999999999998</v>
      </c>
      <c r="M8">
        <v>8.5</v>
      </c>
      <c r="N8">
        <v>1.4</v>
      </c>
      <c r="O8">
        <v>4.3</v>
      </c>
      <c r="P8">
        <v>14</v>
      </c>
      <c r="Q8">
        <v>5.8</v>
      </c>
    </row>
    <row r="9" spans="1:17" x14ac:dyDescent="0.25">
      <c r="A9">
        <v>200000524</v>
      </c>
      <c r="B9" t="s">
        <v>7</v>
      </c>
      <c r="C9">
        <v>-33.886110000000002</v>
      </c>
      <c r="D9">
        <v>19.087499999999999</v>
      </c>
      <c r="E9">
        <v>3.4</v>
      </c>
      <c r="F9">
        <v>16.399999999999999</v>
      </c>
      <c r="G9">
        <v>40.325000000000003</v>
      </c>
      <c r="H9">
        <v>8.4</v>
      </c>
      <c r="I9">
        <v>0.23499999999999999</v>
      </c>
      <c r="J9">
        <v>0.5</v>
      </c>
      <c r="K9">
        <v>0.75</v>
      </c>
      <c r="L9">
        <v>0.621</v>
      </c>
      <c r="M9">
        <v>8.6999999999999993</v>
      </c>
      <c r="N9">
        <v>1.4</v>
      </c>
      <c r="O9">
        <v>4.5</v>
      </c>
      <c r="P9">
        <v>5</v>
      </c>
      <c r="Q9">
        <v>6.7</v>
      </c>
    </row>
    <row r="10" spans="1:17" x14ac:dyDescent="0.25">
      <c r="A10">
        <v>200000528</v>
      </c>
      <c r="B10" t="s">
        <v>8</v>
      </c>
      <c r="C10">
        <v>-33.923609999999996</v>
      </c>
      <c r="D10">
        <v>19.115829999999999</v>
      </c>
      <c r="E10">
        <v>12.7</v>
      </c>
      <c r="F10">
        <v>21.5</v>
      </c>
      <c r="G10">
        <v>156.31800000000001</v>
      </c>
      <c r="H10">
        <v>20.9</v>
      </c>
      <c r="I10">
        <v>0.97099999999999997</v>
      </c>
      <c r="J10">
        <v>4.4000000000000004</v>
      </c>
      <c r="K10">
        <v>1.8</v>
      </c>
      <c r="L10">
        <v>7.5949999999999998</v>
      </c>
      <c r="M10">
        <v>20.2</v>
      </c>
      <c r="N10">
        <v>2.4</v>
      </c>
      <c r="O10">
        <v>18.3</v>
      </c>
      <c r="P10">
        <v>26.9</v>
      </c>
      <c r="Q10">
        <v>6.8</v>
      </c>
    </row>
    <row r="11" spans="1:17" x14ac:dyDescent="0.25">
      <c r="A11">
        <v>200000528</v>
      </c>
      <c r="B11" t="s">
        <v>8</v>
      </c>
      <c r="C11">
        <v>-33.923609999999996</v>
      </c>
      <c r="D11">
        <v>19.115829999999999</v>
      </c>
      <c r="E11">
        <v>14.7</v>
      </c>
      <c r="F11">
        <v>18.2</v>
      </c>
      <c r="G11">
        <v>128.52199999999999</v>
      </c>
      <c r="H11">
        <v>19.7</v>
      </c>
      <c r="I11">
        <v>0.91900000000000004</v>
      </c>
      <c r="J11">
        <v>2.1</v>
      </c>
      <c r="K11">
        <v>2</v>
      </c>
      <c r="L11">
        <v>0.33900000000000002</v>
      </c>
      <c r="M11">
        <v>19.600000000000001</v>
      </c>
      <c r="N11">
        <v>1</v>
      </c>
      <c r="O11">
        <v>9.4</v>
      </c>
      <c r="P11">
        <v>56</v>
      </c>
      <c r="Q11">
        <v>8.1</v>
      </c>
    </row>
    <row r="12" spans="1:17" x14ac:dyDescent="0.25">
      <c r="A12">
        <v>200000532</v>
      </c>
      <c r="B12" t="s">
        <v>9</v>
      </c>
      <c r="C12">
        <v>-33.937600000000003</v>
      </c>
      <c r="D12">
        <v>19.102799999999998</v>
      </c>
      <c r="E12">
        <v>11.5</v>
      </c>
      <c r="F12">
        <v>12.5</v>
      </c>
      <c r="G12">
        <v>104.102</v>
      </c>
      <c r="H12">
        <v>16.8</v>
      </c>
      <c r="I12">
        <v>0.217</v>
      </c>
      <c r="J12">
        <v>1.6</v>
      </c>
      <c r="K12">
        <v>1.7</v>
      </c>
      <c r="L12">
        <v>0.99</v>
      </c>
      <c r="M12">
        <v>15.3</v>
      </c>
      <c r="N12">
        <v>0.6</v>
      </c>
      <c r="O12">
        <v>14.8</v>
      </c>
      <c r="P12">
        <v>46.1</v>
      </c>
      <c r="Q12">
        <v>8.1</v>
      </c>
    </row>
    <row r="13" spans="1:17" x14ac:dyDescent="0.25">
      <c r="A13">
        <v>200000534</v>
      </c>
      <c r="B13" t="s">
        <v>10</v>
      </c>
      <c r="C13">
        <v>-33.930799999999998</v>
      </c>
      <c r="D13">
        <v>19.118200000000002</v>
      </c>
      <c r="E13">
        <v>14.6</v>
      </c>
      <c r="F13">
        <v>13.8</v>
      </c>
      <c r="G13">
        <v>127.916</v>
      </c>
      <c r="H13">
        <v>17.2</v>
      </c>
      <c r="I13">
        <v>0.48699999999999999</v>
      </c>
      <c r="J13">
        <v>1.5</v>
      </c>
      <c r="K13">
        <v>2</v>
      </c>
      <c r="L13">
        <v>1.171</v>
      </c>
      <c r="M13">
        <v>14.6</v>
      </c>
      <c r="N13">
        <v>2</v>
      </c>
      <c r="O13">
        <v>18.3</v>
      </c>
      <c r="P13">
        <v>60.3</v>
      </c>
      <c r="Q13">
        <v>8.1</v>
      </c>
    </row>
    <row r="14" spans="1:17" x14ac:dyDescent="0.25">
      <c r="A14">
        <v>200000536</v>
      </c>
      <c r="B14" t="s">
        <v>11</v>
      </c>
      <c r="C14">
        <v>-33.9178</v>
      </c>
      <c r="D14">
        <v>19.107800000000001</v>
      </c>
      <c r="E14">
        <v>8.6</v>
      </c>
      <c r="F14">
        <v>24</v>
      </c>
      <c r="G14">
        <v>91.447000000000003</v>
      </c>
      <c r="H14">
        <v>14.1</v>
      </c>
      <c r="I14">
        <v>0.33500000000000002</v>
      </c>
      <c r="J14">
        <v>2.4</v>
      </c>
      <c r="K14">
        <v>0.75</v>
      </c>
      <c r="L14">
        <v>0.159</v>
      </c>
      <c r="M14">
        <v>13.4</v>
      </c>
      <c r="N14">
        <v>3</v>
      </c>
      <c r="O14">
        <v>0.5</v>
      </c>
      <c r="P14">
        <v>31.3</v>
      </c>
      <c r="Q14">
        <v>7.6</v>
      </c>
    </row>
    <row r="15" spans="1:17" x14ac:dyDescent="0.25">
      <c r="A15">
        <v>200000536</v>
      </c>
      <c r="B15" t="s">
        <v>11</v>
      </c>
      <c r="C15">
        <v>-33.9178</v>
      </c>
      <c r="D15">
        <v>19.107800000000001</v>
      </c>
      <c r="E15">
        <v>8.6</v>
      </c>
      <c r="F15">
        <v>24</v>
      </c>
      <c r="G15">
        <v>91.447000000000003</v>
      </c>
      <c r="H15">
        <v>14.1</v>
      </c>
      <c r="I15">
        <v>0.33500000000000002</v>
      </c>
      <c r="J15">
        <v>2.4</v>
      </c>
      <c r="K15">
        <v>0.75</v>
      </c>
      <c r="L15">
        <v>0.159</v>
      </c>
      <c r="M15">
        <v>13.4</v>
      </c>
      <c r="N15">
        <v>3</v>
      </c>
      <c r="O15">
        <v>0.5</v>
      </c>
      <c r="P15">
        <v>31.3</v>
      </c>
      <c r="Q15">
        <v>7.6</v>
      </c>
    </row>
    <row r="16" spans="1:17" x14ac:dyDescent="0.25">
      <c r="A16">
        <v>200000540</v>
      </c>
      <c r="B16" t="s">
        <v>12</v>
      </c>
      <c r="C16">
        <v>-33.864800000000002</v>
      </c>
      <c r="D16">
        <v>19.0459</v>
      </c>
      <c r="E16">
        <v>10.3</v>
      </c>
      <c r="F16">
        <v>25</v>
      </c>
      <c r="G16">
        <v>94.772999999999996</v>
      </c>
      <c r="H16">
        <v>19</v>
      </c>
      <c r="I16">
        <v>0.32900000000000001</v>
      </c>
      <c r="J16">
        <v>0.5</v>
      </c>
      <c r="K16">
        <v>1.9</v>
      </c>
      <c r="L16">
        <v>4.3390000000000004</v>
      </c>
      <c r="M16">
        <v>13</v>
      </c>
      <c r="N16">
        <v>17.899999999999999</v>
      </c>
      <c r="O16">
        <v>2.4</v>
      </c>
      <c r="P16">
        <v>5</v>
      </c>
      <c r="Q16">
        <v>4.2</v>
      </c>
    </row>
    <row r="17" spans="1:17" x14ac:dyDescent="0.25">
      <c r="A17">
        <v>200000540</v>
      </c>
      <c r="B17" t="s">
        <v>12</v>
      </c>
      <c r="C17">
        <v>-33.864800000000002</v>
      </c>
      <c r="D17">
        <v>19.0459</v>
      </c>
      <c r="E17">
        <v>3.6</v>
      </c>
      <c r="F17">
        <v>24.8</v>
      </c>
      <c r="G17">
        <v>72.680000000000007</v>
      </c>
      <c r="H17">
        <v>18.8</v>
      </c>
      <c r="I17">
        <v>7.1999999999999995E-2</v>
      </c>
      <c r="J17">
        <v>0.5</v>
      </c>
      <c r="K17">
        <v>0.75</v>
      </c>
      <c r="L17">
        <v>0.05</v>
      </c>
      <c r="M17">
        <v>12.1</v>
      </c>
      <c r="N17">
        <v>21.9</v>
      </c>
      <c r="O17">
        <v>0.5</v>
      </c>
      <c r="P17">
        <v>5</v>
      </c>
      <c r="Q17">
        <v>4</v>
      </c>
    </row>
    <row r="18" spans="1:17" x14ac:dyDescent="0.25">
      <c r="A18">
        <v>200000544</v>
      </c>
      <c r="B18" t="s">
        <v>13</v>
      </c>
      <c r="C18">
        <v>-33.867899999999999</v>
      </c>
      <c r="D18">
        <v>19.040700000000001</v>
      </c>
      <c r="E18">
        <v>1.25</v>
      </c>
      <c r="F18">
        <v>22.2</v>
      </c>
      <c r="G18">
        <v>58.750999999999998</v>
      </c>
      <c r="H18">
        <v>10</v>
      </c>
      <c r="I18">
        <v>0.3</v>
      </c>
      <c r="J18">
        <v>0.5</v>
      </c>
      <c r="K18">
        <v>0.75</v>
      </c>
      <c r="L18">
        <v>1.8220000000000001</v>
      </c>
      <c r="M18">
        <v>11.7</v>
      </c>
      <c r="N18">
        <v>0.6</v>
      </c>
      <c r="O18">
        <v>4.5999999999999996</v>
      </c>
      <c r="P18">
        <v>10.9</v>
      </c>
      <c r="Q18">
        <v>5.5</v>
      </c>
    </row>
    <row r="19" spans="1:17" x14ac:dyDescent="0.25">
      <c r="A19">
        <v>200000544</v>
      </c>
      <c r="B19" t="s">
        <v>13</v>
      </c>
      <c r="C19">
        <v>-33.867899999999999</v>
      </c>
      <c r="D19">
        <v>19.040700000000001</v>
      </c>
      <c r="E19">
        <v>4.7</v>
      </c>
      <c r="F19">
        <v>18.399999999999999</v>
      </c>
      <c r="G19">
        <v>55.524000000000001</v>
      </c>
      <c r="H19">
        <v>11.9</v>
      </c>
      <c r="I19">
        <v>9.4E-2</v>
      </c>
      <c r="J19">
        <v>1.2</v>
      </c>
      <c r="K19">
        <v>1.9</v>
      </c>
      <c r="L19">
        <v>1.206</v>
      </c>
      <c r="M19">
        <v>10.5</v>
      </c>
      <c r="N19">
        <v>7.2</v>
      </c>
      <c r="O19">
        <v>3.3</v>
      </c>
      <c r="P19">
        <v>5</v>
      </c>
      <c r="Q19">
        <v>7.2</v>
      </c>
    </row>
    <row r="20" spans="1:17" x14ac:dyDescent="0.25">
      <c r="A20">
        <v>200000546</v>
      </c>
      <c r="B20" t="s">
        <v>14</v>
      </c>
      <c r="C20">
        <v>-33.924599999999998</v>
      </c>
      <c r="D20">
        <v>19.093599999999999</v>
      </c>
      <c r="E20">
        <v>3.3</v>
      </c>
      <c r="F20">
        <v>14.4</v>
      </c>
      <c r="G20">
        <v>59.780999999999999</v>
      </c>
      <c r="H20">
        <v>8.1</v>
      </c>
      <c r="I20">
        <v>0.38800000000000001</v>
      </c>
      <c r="J20">
        <v>1.6</v>
      </c>
      <c r="K20">
        <v>0.75</v>
      </c>
      <c r="L20">
        <v>0.188</v>
      </c>
      <c r="M20">
        <v>7.7</v>
      </c>
      <c r="N20">
        <v>0.6</v>
      </c>
      <c r="O20">
        <v>10.1</v>
      </c>
      <c r="P20">
        <v>24.7</v>
      </c>
      <c r="Q20">
        <v>6.8</v>
      </c>
    </row>
    <row r="21" spans="1:17" x14ac:dyDescent="0.25">
      <c r="A21">
        <v>200000546</v>
      </c>
      <c r="B21" t="s">
        <v>14</v>
      </c>
      <c r="C21">
        <v>-33.924599999999998</v>
      </c>
      <c r="D21">
        <v>19.093599999999999</v>
      </c>
      <c r="E21">
        <v>6</v>
      </c>
      <c r="F21">
        <v>14.7</v>
      </c>
      <c r="G21">
        <v>54.463000000000001</v>
      </c>
      <c r="H21">
        <v>12</v>
      </c>
      <c r="I21">
        <v>0.106</v>
      </c>
      <c r="J21">
        <v>1.5</v>
      </c>
      <c r="K21">
        <v>1.5</v>
      </c>
      <c r="L21">
        <v>0.1</v>
      </c>
      <c r="M21">
        <v>10.8</v>
      </c>
      <c r="N21">
        <v>1</v>
      </c>
      <c r="P21">
        <v>15</v>
      </c>
      <c r="Q21">
        <v>7.9</v>
      </c>
    </row>
    <row r="22" spans="1:17" x14ac:dyDescent="0.25">
      <c r="A22">
        <v>200000548</v>
      </c>
      <c r="B22" t="s">
        <v>15</v>
      </c>
      <c r="C22">
        <v>-33.926299999999998</v>
      </c>
      <c r="D22">
        <v>19.122</v>
      </c>
      <c r="E22">
        <v>28.7</v>
      </c>
      <c r="F22">
        <v>51.6</v>
      </c>
      <c r="G22">
        <v>249.142</v>
      </c>
      <c r="H22">
        <v>37</v>
      </c>
      <c r="I22">
        <v>0.437</v>
      </c>
      <c r="J22">
        <v>3.5</v>
      </c>
      <c r="K22">
        <v>5.2</v>
      </c>
      <c r="L22">
        <v>0.05</v>
      </c>
      <c r="M22">
        <v>36.4</v>
      </c>
      <c r="N22">
        <v>8.5</v>
      </c>
      <c r="O22">
        <v>23.3</v>
      </c>
      <c r="P22">
        <v>93.9</v>
      </c>
      <c r="Q22">
        <v>7.9</v>
      </c>
    </row>
    <row r="23" spans="1:17" x14ac:dyDescent="0.25">
      <c r="A23">
        <v>200000548</v>
      </c>
      <c r="B23" t="s">
        <v>15</v>
      </c>
      <c r="C23">
        <v>-33.926299999999998</v>
      </c>
      <c r="D23">
        <v>19.122</v>
      </c>
      <c r="E23">
        <v>26.3</v>
      </c>
      <c r="F23">
        <v>67.900000000000006</v>
      </c>
      <c r="G23">
        <v>248.423</v>
      </c>
      <c r="H23">
        <v>35.5</v>
      </c>
      <c r="I23">
        <v>0.249</v>
      </c>
      <c r="J23">
        <v>2.8</v>
      </c>
      <c r="K23">
        <v>5.7</v>
      </c>
      <c r="L23">
        <v>0.2</v>
      </c>
      <c r="M23">
        <v>34.6</v>
      </c>
      <c r="N23">
        <v>8.5</v>
      </c>
      <c r="O23">
        <v>24.1</v>
      </c>
      <c r="P23">
        <v>83.1</v>
      </c>
      <c r="Q23">
        <v>8.1999999999999993</v>
      </c>
    </row>
    <row r="24" spans="1:17" x14ac:dyDescent="0.25">
      <c r="A24">
        <v>200000550</v>
      </c>
      <c r="B24" t="s">
        <v>16</v>
      </c>
      <c r="C24">
        <v>-33.88194</v>
      </c>
      <c r="D24">
        <v>19.081389999999999</v>
      </c>
      <c r="E24">
        <v>1.25</v>
      </c>
      <c r="F24">
        <v>20</v>
      </c>
      <c r="G24">
        <v>50.610999999999997</v>
      </c>
      <c r="H24">
        <v>9</v>
      </c>
      <c r="I24">
        <v>0.35</v>
      </c>
      <c r="J24">
        <v>1.9</v>
      </c>
      <c r="K24">
        <v>0.75</v>
      </c>
      <c r="L24">
        <v>0.36599999999999999</v>
      </c>
      <c r="M24">
        <v>10.1</v>
      </c>
      <c r="N24">
        <v>1.5</v>
      </c>
      <c r="O24">
        <v>6</v>
      </c>
      <c r="P24">
        <v>10.7</v>
      </c>
      <c r="Q24">
        <v>6.5</v>
      </c>
    </row>
    <row r="25" spans="1:17" x14ac:dyDescent="0.25">
      <c r="A25">
        <v>200000550</v>
      </c>
      <c r="B25" t="s">
        <v>16</v>
      </c>
      <c r="C25">
        <v>-33.88194</v>
      </c>
      <c r="D25">
        <v>19.081389999999999</v>
      </c>
      <c r="E25">
        <v>2.5</v>
      </c>
      <c r="H25">
        <v>13.4</v>
      </c>
      <c r="I25">
        <v>2.5000000000000001E-2</v>
      </c>
      <c r="J25">
        <v>1.5</v>
      </c>
      <c r="K25">
        <v>1.5</v>
      </c>
      <c r="L25">
        <v>1.028</v>
      </c>
      <c r="N25">
        <v>1</v>
      </c>
      <c r="O25">
        <v>4.7</v>
      </c>
      <c r="P25">
        <v>15</v>
      </c>
      <c r="Q25">
        <v>6.9</v>
      </c>
    </row>
    <row r="26" spans="1:17" x14ac:dyDescent="0.25">
      <c r="A26">
        <v>200000552</v>
      </c>
      <c r="B26" t="s">
        <v>17</v>
      </c>
      <c r="C26">
        <v>-33.875700000000002</v>
      </c>
      <c r="D26">
        <v>19.052199999999999</v>
      </c>
      <c r="E26">
        <v>1.25</v>
      </c>
      <c r="F26">
        <v>26</v>
      </c>
      <c r="G26">
        <v>58.481000000000002</v>
      </c>
      <c r="H26">
        <v>11.3</v>
      </c>
      <c r="I26">
        <v>0.32100000000000001</v>
      </c>
      <c r="J26">
        <v>0.5</v>
      </c>
      <c r="K26">
        <v>1.7</v>
      </c>
      <c r="L26">
        <v>1.0660000000000001</v>
      </c>
      <c r="M26">
        <v>14.9</v>
      </c>
      <c r="N26">
        <v>2.9</v>
      </c>
      <c r="O26">
        <v>4.2</v>
      </c>
      <c r="P26">
        <v>5</v>
      </c>
      <c r="Q26">
        <v>6.3</v>
      </c>
    </row>
    <row r="27" spans="1:17" x14ac:dyDescent="0.25">
      <c r="A27">
        <v>200000552</v>
      </c>
      <c r="B27" t="s">
        <v>17</v>
      </c>
      <c r="C27">
        <v>-33.875700000000002</v>
      </c>
      <c r="D27">
        <v>19.052199999999999</v>
      </c>
      <c r="E27">
        <v>2.6</v>
      </c>
      <c r="F27">
        <v>32.4</v>
      </c>
      <c r="G27">
        <v>64.588999999999999</v>
      </c>
      <c r="H27">
        <v>14.7</v>
      </c>
      <c r="I27">
        <v>7.9000000000000001E-2</v>
      </c>
      <c r="J27">
        <v>2.2999999999999998</v>
      </c>
      <c r="K27">
        <v>1.7</v>
      </c>
      <c r="L27">
        <v>0.68200000000000005</v>
      </c>
      <c r="M27">
        <v>15.7</v>
      </c>
      <c r="N27">
        <v>0.6</v>
      </c>
      <c r="O27">
        <v>4.4000000000000004</v>
      </c>
      <c r="P27">
        <v>5</v>
      </c>
      <c r="Q27">
        <v>5.0999999999999996</v>
      </c>
    </row>
    <row r="28" spans="1:17" x14ac:dyDescent="0.25">
      <c r="A28">
        <v>200000586</v>
      </c>
      <c r="B28" t="s">
        <v>18</v>
      </c>
      <c r="C28">
        <v>-33.88541</v>
      </c>
      <c r="D28">
        <v>19.05058</v>
      </c>
      <c r="E28">
        <v>20.5</v>
      </c>
      <c r="F28">
        <v>19.600000000000001</v>
      </c>
      <c r="G28">
        <v>187.35300000000001</v>
      </c>
      <c r="H28">
        <v>24.2</v>
      </c>
      <c r="I28">
        <v>0.33</v>
      </c>
      <c r="J28">
        <v>2.6</v>
      </c>
      <c r="K28">
        <v>3.4</v>
      </c>
      <c r="L28">
        <v>0.05</v>
      </c>
      <c r="M28">
        <v>22.7</v>
      </c>
      <c r="N28">
        <v>1.4</v>
      </c>
      <c r="O28">
        <v>18.3</v>
      </c>
      <c r="P28">
        <v>95.5</v>
      </c>
      <c r="Q28">
        <v>8.3000000000000007</v>
      </c>
    </row>
    <row r="29" spans="1:17" x14ac:dyDescent="0.25">
      <c r="A29">
        <v>200000586</v>
      </c>
      <c r="B29" t="s">
        <v>18</v>
      </c>
      <c r="C29">
        <v>-33.88541</v>
      </c>
      <c r="D29">
        <v>19.05058</v>
      </c>
      <c r="E29">
        <v>20.8</v>
      </c>
      <c r="F29">
        <v>21.5</v>
      </c>
      <c r="G29">
        <v>184.25399999999999</v>
      </c>
      <c r="H29">
        <v>24.6</v>
      </c>
      <c r="I29">
        <v>0.122</v>
      </c>
      <c r="J29">
        <v>2</v>
      </c>
      <c r="K29">
        <v>2.6</v>
      </c>
      <c r="L29">
        <v>0.05</v>
      </c>
      <c r="M29">
        <v>25</v>
      </c>
      <c r="N29">
        <v>1.6</v>
      </c>
      <c r="O29">
        <v>19.2</v>
      </c>
      <c r="P29">
        <v>90.4</v>
      </c>
      <c r="Q29">
        <v>8.3000000000000007</v>
      </c>
    </row>
    <row r="30" spans="1:17" x14ac:dyDescent="0.25">
      <c r="A30">
        <v>200000690</v>
      </c>
      <c r="B30" t="s">
        <v>19</v>
      </c>
      <c r="C30">
        <v>-33.916939999999997</v>
      </c>
      <c r="D30">
        <v>19.0825</v>
      </c>
      <c r="E30">
        <v>6.6</v>
      </c>
      <c r="F30">
        <v>30.8</v>
      </c>
      <c r="G30">
        <v>76.885999999999996</v>
      </c>
      <c r="H30">
        <v>15.1</v>
      </c>
      <c r="I30">
        <v>2.5000000000000001E-2</v>
      </c>
      <c r="J30">
        <v>1.25</v>
      </c>
      <c r="K30">
        <v>1.8</v>
      </c>
      <c r="L30">
        <v>0.05</v>
      </c>
      <c r="M30">
        <v>15</v>
      </c>
      <c r="N30">
        <v>5</v>
      </c>
      <c r="O30">
        <v>1.4</v>
      </c>
      <c r="P30">
        <v>13.2</v>
      </c>
      <c r="Q30">
        <v>7.5</v>
      </c>
    </row>
    <row r="31" spans="1:17" x14ac:dyDescent="0.25">
      <c r="A31">
        <v>200000690</v>
      </c>
      <c r="B31" t="s">
        <v>19</v>
      </c>
      <c r="C31">
        <v>-33.916939999999997</v>
      </c>
      <c r="D31">
        <v>19.0825</v>
      </c>
      <c r="E31">
        <v>7.8</v>
      </c>
      <c r="F31">
        <v>40.700000000000003</v>
      </c>
      <c r="G31">
        <v>84.894999999999996</v>
      </c>
      <c r="H31">
        <v>17.100000000000001</v>
      </c>
      <c r="I31">
        <v>2.5000000000000001E-2</v>
      </c>
      <c r="J31">
        <v>0.5</v>
      </c>
      <c r="K31">
        <v>2.7</v>
      </c>
      <c r="L31">
        <v>0.33400000000000002</v>
      </c>
      <c r="M31">
        <v>22.7</v>
      </c>
      <c r="N31">
        <v>2.8</v>
      </c>
      <c r="O31">
        <v>1.8</v>
      </c>
      <c r="P31">
        <v>5</v>
      </c>
      <c r="Q31">
        <v>7.1</v>
      </c>
    </row>
    <row r="32" spans="1:17" x14ac:dyDescent="0.25">
      <c r="A32">
        <v>200000692</v>
      </c>
      <c r="B32" t="s">
        <v>20</v>
      </c>
      <c r="C32">
        <v>-33.913609999999998</v>
      </c>
      <c r="D32">
        <v>19.088059999999999</v>
      </c>
      <c r="E32">
        <v>1.7</v>
      </c>
      <c r="F32">
        <v>22.8</v>
      </c>
      <c r="G32">
        <v>47.435000000000002</v>
      </c>
      <c r="H32">
        <v>9.6</v>
      </c>
      <c r="I32">
        <v>2.5000000000000001E-2</v>
      </c>
      <c r="J32">
        <v>1.25</v>
      </c>
      <c r="K32">
        <v>1.7</v>
      </c>
      <c r="L32">
        <v>0.151</v>
      </c>
      <c r="M32">
        <v>11.6</v>
      </c>
      <c r="N32">
        <v>1.5</v>
      </c>
      <c r="O32">
        <v>3.4</v>
      </c>
      <c r="P32">
        <v>5</v>
      </c>
      <c r="Q32">
        <v>6.5</v>
      </c>
    </row>
    <row r="33" spans="1:17" x14ac:dyDescent="0.25">
      <c r="A33">
        <v>200000692</v>
      </c>
      <c r="B33" t="s">
        <v>20</v>
      </c>
      <c r="C33">
        <v>-33.913609999999998</v>
      </c>
      <c r="D33">
        <v>19.088059999999999</v>
      </c>
      <c r="E33">
        <v>1.25</v>
      </c>
      <c r="F33">
        <v>28.7</v>
      </c>
      <c r="G33">
        <v>55.637999999999998</v>
      </c>
      <c r="H33">
        <v>10.8</v>
      </c>
      <c r="I33">
        <v>2.5000000000000001E-2</v>
      </c>
      <c r="J33">
        <v>0.5</v>
      </c>
      <c r="K33">
        <v>0.75</v>
      </c>
      <c r="L33">
        <v>0.05</v>
      </c>
      <c r="M33">
        <v>13.1</v>
      </c>
      <c r="N33">
        <v>4.9000000000000004</v>
      </c>
      <c r="O33">
        <v>4.0999999999999996</v>
      </c>
      <c r="P33">
        <v>5</v>
      </c>
      <c r="Q33">
        <v>5.2</v>
      </c>
    </row>
    <row r="34" spans="1:17" x14ac:dyDescent="0.25">
      <c r="A34">
        <v>200000694</v>
      </c>
      <c r="B34" t="s">
        <v>21</v>
      </c>
      <c r="C34">
        <v>-33.914720000000003</v>
      </c>
      <c r="D34">
        <v>19.080829999999999</v>
      </c>
      <c r="E34">
        <v>1.25</v>
      </c>
      <c r="F34">
        <v>11</v>
      </c>
      <c r="G34">
        <v>27.433</v>
      </c>
      <c r="H34">
        <v>5.7</v>
      </c>
      <c r="I34">
        <v>0.60799999999999998</v>
      </c>
      <c r="J34">
        <v>0.5</v>
      </c>
      <c r="K34">
        <v>0.75</v>
      </c>
      <c r="L34">
        <v>0.48199999999999998</v>
      </c>
      <c r="M34">
        <v>4.4000000000000004</v>
      </c>
      <c r="N34">
        <v>0.6</v>
      </c>
      <c r="O34">
        <v>3.1</v>
      </c>
      <c r="P34">
        <v>5</v>
      </c>
      <c r="Q34">
        <v>5.0999999999999996</v>
      </c>
    </row>
    <row r="35" spans="1:17" x14ac:dyDescent="0.25">
      <c r="A35">
        <v>200000694</v>
      </c>
      <c r="B35" t="s">
        <v>21</v>
      </c>
      <c r="C35">
        <v>-33.914720000000003</v>
      </c>
      <c r="D35">
        <v>19.080829999999999</v>
      </c>
      <c r="E35">
        <v>1.25</v>
      </c>
      <c r="F35">
        <v>10.5</v>
      </c>
      <c r="G35">
        <v>31.242999999999999</v>
      </c>
      <c r="H35">
        <v>5.4</v>
      </c>
      <c r="I35">
        <v>0.34899999999999998</v>
      </c>
      <c r="J35">
        <v>0.5</v>
      </c>
      <c r="K35">
        <v>0.75</v>
      </c>
      <c r="L35">
        <v>0.20399999999999999</v>
      </c>
      <c r="M35">
        <v>5.8</v>
      </c>
      <c r="N35">
        <v>5</v>
      </c>
      <c r="O35">
        <v>5.7</v>
      </c>
      <c r="P35">
        <v>5</v>
      </c>
      <c r="Q35">
        <v>6.1</v>
      </c>
    </row>
    <row r="36" spans="1:17" x14ac:dyDescent="0.25">
      <c r="A36">
        <v>200000696</v>
      </c>
      <c r="B36" t="s">
        <v>22</v>
      </c>
      <c r="C36">
        <v>-33.898330000000001</v>
      </c>
      <c r="D36">
        <v>19.081389999999999</v>
      </c>
      <c r="E36">
        <v>1.25</v>
      </c>
      <c r="F36">
        <v>20.100000000000001</v>
      </c>
      <c r="G36">
        <v>39.677</v>
      </c>
      <c r="H36">
        <v>9.4</v>
      </c>
      <c r="I36">
        <v>0.46400000000000002</v>
      </c>
      <c r="J36">
        <v>0.5</v>
      </c>
      <c r="K36">
        <v>0.75</v>
      </c>
      <c r="L36">
        <v>0.05</v>
      </c>
      <c r="M36">
        <v>8.5</v>
      </c>
      <c r="N36">
        <v>1.7</v>
      </c>
      <c r="O36">
        <v>3.2</v>
      </c>
      <c r="P36">
        <v>5</v>
      </c>
      <c r="Q36">
        <v>6.2</v>
      </c>
    </row>
    <row r="37" spans="1:17" x14ac:dyDescent="0.25">
      <c r="A37">
        <v>200000696</v>
      </c>
      <c r="B37" t="s">
        <v>22</v>
      </c>
      <c r="C37">
        <v>-33.898330000000001</v>
      </c>
      <c r="D37">
        <v>19.081389999999999</v>
      </c>
      <c r="E37">
        <v>1.25</v>
      </c>
      <c r="F37">
        <v>24.8</v>
      </c>
      <c r="G37">
        <v>53.393000000000001</v>
      </c>
      <c r="H37">
        <v>10.199999999999999</v>
      </c>
      <c r="I37">
        <v>0.23899999999999999</v>
      </c>
      <c r="J37">
        <v>0.5</v>
      </c>
      <c r="K37">
        <v>1.7</v>
      </c>
      <c r="L37">
        <v>0.05</v>
      </c>
      <c r="M37">
        <v>12.8</v>
      </c>
      <c r="N37">
        <v>5.4</v>
      </c>
      <c r="O37">
        <v>5</v>
      </c>
      <c r="P37">
        <v>5</v>
      </c>
      <c r="Q37">
        <v>4.5999999999999996</v>
      </c>
    </row>
    <row r="38" spans="1:17" x14ac:dyDescent="0.25">
      <c r="A38">
        <v>200000698</v>
      </c>
      <c r="B38" t="s">
        <v>23</v>
      </c>
      <c r="C38">
        <v>-33.900829999999999</v>
      </c>
      <c r="D38">
        <v>19.079170000000001</v>
      </c>
      <c r="E38">
        <v>1.5</v>
      </c>
      <c r="F38">
        <v>26.7</v>
      </c>
      <c r="G38">
        <v>55.063000000000002</v>
      </c>
      <c r="H38">
        <v>11.6</v>
      </c>
      <c r="I38">
        <v>2.5000000000000001E-2</v>
      </c>
      <c r="J38">
        <v>1.25</v>
      </c>
      <c r="K38">
        <v>2.4</v>
      </c>
      <c r="L38">
        <v>0.45100000000000001</v>
      </c>
      <c r="M38">
        <v>13.3</v>
      </c>
      <c r="N38">
        <v>1.7</v>
      </c>
      <c r="O38">
        <v>3.4</v>
      </c>
      <c r="P38">
        <v>5</v>
      </c>
      <c r="Q38">
        <v>6.6</v>
      </c>
    </row>
    <row r="39" spans="1:17" x14ac:dyDescent="0.25">
      <c r="A39">
        <v>200000698</v>
      </c>
      <c r="B39" t="s">
        <v>23</v>
      </c>
      <c r="C39">
        <v>-33.900829999999999</v>
      </c>
      <c r="D39">
        <v>19.079170000000001</v>
      </c>
      <c r="E39">
        <v>3.7</v>
      </c>
      <c r="F39">
        <v>24.1</v>
      </c>
      <c r="G39">
        <v>52.234999999999999</v>
      </c>
      <c r="H39">
        <v>10.3</v>
      </c>
      <c r="I39">
        <v>0.216</v>
      </c>
      <c r="J39">
        <v>0.5</v>
      </c>
      <c r="K39">
        <v>0.75</v>
      </c>
      <c r="L39">
        <v>0.53700000000000003</v>
      </c>
      <c r="M39">
        <v>13.3</v>
      </c>
      <c r="N39">
        <v>0.6</v>
      </c>
      <c r="O39">
        <v>3.5</v>
      </c>
      <c r="P39">
        <v>5</v>
      </c>
      <c r="Q39">
        <v>6.7</v>
      </c>
    </row>
    <row r="40" spans="1:17" x14ac:dyDescent="0.25">
      <c r="A40">
        <v>200000724</v>
      </c>
      <c r="B40" t="s">
        <v>24</v>
      </c>
      <c r="C40">
        <v>-33.8872</v>
      </c>
      <c r="D40">
        <v>19.040199999999999</v>
      </c>
      <c r="E40">
        <v>1.25</v>
      </c>
      <c r="F40">
        <v>7.5</v>
      </c>
      <c r="G40">
        <v>25.992000000000001</v>
      </c>
      <c r="H40">
        <v>5.6</v>
      </c>
      <c r="I40">
        <v>0.106</v>
      </c>
      <c r="J40">
        <v>0.5</v>
      </c>
      <c r="K40">
        <v>0.75</v>
      </c>
      <c r="L40">
        <v>0.157</v>
      </c>
      <c r="M40">
        <v>7.2</v>
      </c>
      <c r="N40">
        <v>1.8</v>
      </c>
      <c r="O40">
        <v>1.1000000000000001</v>
      </c>
      <c r="P40">
        <v>5</v>
      </c>
      <c r="Q40">
        <v>7.3</v>
      </c>
    </row>
    <row r="41" spans="1:17" x14ac:dyDescent="0.25">
      <c r="A41">
        <v>200189652</v>
      </c>
      <c r="B41" t="s">
        <v>25</v>
      </c>
      <c r="C41">
        <v>-33.9343</v>
      </c>
      <c r="D41">
        <v>19.081939999999999</v>
      </c>
      <c r="E41">
        <v>1.25</v>
      </c>
      <c r="F41">
        <v>6</v>
      </c>
      <c r="G41">
        <v>35.113</v>
      </c>
      <c r="H41">
        <v>5</v>
      </c>
      <c r="I41">
        <v>8.3000000000000004E-2</v>
      </c>
      <c r="J41">
        <v>0.5</v>
      </c>
      <c r="K41">
        <v>0.75</v>
      </c>
      <c r="L41">
        <v>0.498</v>
      </c>
      <c r="M41">
        <v>4</v>
      </c>
      <c r="N41">
        <v>0.6</v>
      </c>
      <c r="O41">
        <v>2.8</v>
      </c>
      <c r="P41">
        <v>16.100000000000001</v>
      </c>
      <c r="Q41">
        <v>6.8</v>
      </c>
    </row>
    <row r="42" spans="1:17" x14ac:dyDescent="0.25">
      <c r="A42">
        <v>200189652</v>
      </c>
      <c r="B42" t="s">
        <v>25</v>
      </c>
      <c r="C42">
        <v>-33.9343</v>
      </c>
      <c r="D42">
        <v>19.081939999999999</v>
      </c>
      <c r="E42">
        <v>1.25</v>
      </c>
      <c r="F42">
        <v>6.2</v>
      </c>
      <c r="G42">
        <v>23.41</v>
      </c>
      <c r="H42">
        <v>4.4000000000000004</v>
      </c>
      <c r="I42">
        <v>0.17499999999999999</v>
      </c>
      <c r="J42">
        <v>0.5</v>
      </c>
      <c r="K42">
        <v>0.75</v>
      </c>
      <c r="L42">
        <v>0.55200000000000005</v>
      </c>
      <c r="M42">
        <v>4</v>
      </c>
      <c r="N42">
        <v>1.9</v>
      </c>
      <c r="O42">
        <v>2.7</v>
      </c>
      <c r="P42">
        <v>5</v>
      </c>
      <c r="Q42">
        <v>6.4</v>
      </c>
    </row>
    <row r="44" spans="1:17" x14ac:dyDescent="0.25">
      <c r="Q44" s="7">
        <f>MEDIAN(Q2:Q42)</f>
        <v>6.9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13EAF-A30D-40E8-8200-102769165C52}">
  <sheetPr codeName="Sheet6"/>
  <dimension ref="A1:O42"/>
  <sheetViews>
    <sheetView workbookViewId="0">
      <selection activeCell="E12" sqref="E12"/>
    </sheetView>
  </sheetViews>
  <sheetFormatPr defaultRowHeight="15" x14ac:dyDescent="0.25"/>
  <cols>
    <col min="1" max="1" width="17" bestFit="1" customWidth="1"/>
    <col min="2" max="2" width="29.28515625" customWidth="1"/>
    <col min="3" max="3" width="13.7109375" bestFit="1" customWidth="1"/>
    <col min="4" max="4" width="18.7109375" bestFit="1" customWidth="1"/>
    <col min="5" max="5" width="15.7109375" bestFit="1" customWidth="1"/>
    <col min="6" max="6" width="18.28515625" bestFit="1" customWidth="1"/>
    <col min="7" max="7" width="18.7109375" customWidth="1"/>
    <col min="8" max="8" width="17.28515625" bestFit="1" customWidth="1"/>
    <col min="9" max="9" width="16.7109375" bestFit="1" customWidth="1"/>
    <col min="10" max="10" width="15.28515625" customWidth="1"/>
    <col min="11" max="11" width="9.85546875" bestFit="1" customWidth="1"/>
    <col min="12" max="12" width="17.28515625" bestFit="1" customWidth="1"/>
    <col min="13" max="13" width="21" customWidth="1"/>
    <col min="14" max="14" width="15.42578125" bestFit="1" customWidth="1"/>
    <col min="15" max="15" width="11.5703125" customWidth="1"/>
  </cols>
  <sheetData>
    <row r="1" spans="1:15" x14ac:dyDescent="0.25">
      <c r="A1" t="s">
        <v>0</v>
      </c>
      <c r="B1" t="s">
        <v>1</v>
      </c>
      <c r="C1" t="s">
        <v>27</v>
      </c>
      <c r="D1" t="s">
        <v>30</v>
      </c>
      <c r="E1" t="s">
        <v>31</v>
      </c>
      <c r="F1" t="s">
        <v>35</v>
      </c>
      <c r="G1" t="s">
        <v>36</v>
      </c>
      <c r="H1" t="s">
        <v>26</v>
      </c>
      <c r="I1" t="s">
        <v>32</v>
      </c>
      <c r="J1" t="s">
        <v>28</v>
      </c>
      <c r="K1" t="s">
        <v>29</v>
      </c>
      <c r="L1" t="s">
        <v>34</v>
      </c>
      <c r="M1" t="s">
        <v>4</v>
      </c>
      <c r="N1" t="s">
        <v>33</v>
      </c>
      <c r="O1" s="7" t="s">
        <v>46</v>
      </c>
    </row>
    <row r="2" spans="1:15" x14ac:dyDescent="0.25">
      <c r="A2">
        <v>200000516</v>
      </c>
      <c r="B2" t="s">
        <v>5</v>
      </c>
      <c r="C2">
        <v>13.4</v>
      </c>
      <c r="D2">
        <v>3</v>
      </c>
      <c r="E2">
        <v>20.7</v>
      </c>
      <c r="F2">
        <v>2.9</v>
      </c>
      <c r="G2">
        <v>42.6</v>
      </c>
      <c r="H2">
        <v>35.299999999999997</v>
      </c>
      <c r="I2">
        <v>4.2</v>
      </c>
      <c r="J2">
        <v>144.35400000000001</v>
      </c>
      <c r="K2">
        <v>22</v>
      </c>
      <c r="L2">
        <v>0.56100000000000005</v>
      </c>
      <c r="M2">
        <v>2.7690000000000001</v>
      </c>
      <c r="N2">
        <v>17.600000000000001</v>
      </c>
      <c r="O2">
        <v>2.9638985975558301</v>
      </c>
    </row>
    <row r="3" spans="1:15" x14ac:dyDescent="0.25">
      <c r="A3">
        <v>200000516</v>
      </c>
      <c r="B3" t="s">
        <v>5</v>
      </c>
      <c r="C3">
        <v>11.4</v>
      </c>
      <c r="D3">
        <v>3.2</v>
      </c>
      <c r="E3">
        <v>23.8</v>
      </c>
      <c r="F3">
        <v>4.4000000000000004</v>
      </c>
      <c r="G3">
        <v>31.1</v>
      </c>
      <c r="H3">
        <v>36.9</v>
      </c>
      <c r="I3">
        <v>1.8</v>
      </c>
      <c r="J3">
        <v>132.85499999999999</v>
      </c>
      <c r="K3">
        <v>23.8</v>
      </c>
      <c r="L3">
        <v>0.45</v>
      </c>
      <c r="M3">
        <v>2.9119999999999999</v>
      </c>
      <c r="N3">
        <v>17.600000000000001</v>
      </c>
      <c r="O3">
        <v>10.986308045527851</v>
      </c>
    </row>
    <row r="4" spans="1:15" x14ac:dyDescent="0.25">
      <c r="A4">
        <v>200000516</v>
      </c>
      <c r="B4" t="s">
        <v>5</v>
      </c>
      <c r="C4">
        <v>13.4</v>
      </c>
      <c r="D4">
        <v>3</v>
      </c>
      <c r="E4">
        <v>20.7</v>
      </c>
      <c r="F4">
        <v>2.9</v>
      </c>
      <c r="G4">
        <v>42.6</v>
      </c>
      <c r="H4">
        <v>35.299999999999997</v>
      </c>
      <c r="I4">
        <v>4.2</v>
      </c>
      <c r="J4">
        <v>144.35400000000001</v>
      </c>
      <c r="K4">
        <v>22</v>
      </c>
      <c r="L4">
        <v>0.56100000000000005</v>
      </c>
      <c r="M4">
        <v>2.7690000000000001</v>
      </c>
      <c r="N4">
        <v>17.600000000000001</v>
      </c>
      <c r="O4">
        <v>2.9638985975558296</v>
      </c>
    </row>
    <row r="5" spans="1:15" x14ac:dyDescent="0.25">
      <c r="A5">
        <v>200000516</v>
      </c>
      <c r="B5" t="s">
        <v>5</v>
      </c>
      <c r="C5">
        <v>11.4</v>
      </c>
      <c r="D5">
        <v>3.2</v>
      </c>
      <c r="E5">
        <v>23.8</v>
      </c>
      <c r="F5">
        <v>4.4000000000000004</v>
      </c>
      <c r="G5">
        <v>31.1</v>
      </c>
      <c r="H5">
        <v>36.9</v>
      </c>
      <c r="I5">
        <v>1.8</v>
      </c>
      <c r="J5">
        <v>132.85499999999999</v>
      </c>
      <c r="K5">
        <v>23.8</v>
      </c>
      <c r="L5">
        <v>0.45</v>
      </c>
      <c r="M5">
        <v>2.9119999999999999</v>
      </c>
      <c r="N5">
        <v>17.600000000000001</v>
      </c>
      <c r="O5">
        <v>10.986308045527851</v>
      </c>
    </row>
    <row r="6" spans="1:15" x14ac:dyDescent="0.25">
      <c r="A6">
        <v>200000520</v>
      </c>
      <c r="B6" t="s">
        <v>6</v>
      </c>
      <c r="C6">
        <v>29.1</v>
      </c>
      <c r="D6">
        <v>8.3000000000000007</v>
      </c>
      <c r="E6">
        <v>48.8</v>
      </c>
      <c r="F6">
        <v>2.8</v>
      </c>
      <c r="G6">
        <v>72</v>
      </c>
      <c r="H6">
        <v>90.1</v>
      </c>
      <c r="I6">
        <v>4.2</v>
      </c>
      <c r="J6">
        <v>282.988</v>
      </c>
      <c r="K6">
        <v>46.5</v>
      </c>
      <c r="L6">
        <v>0.51400000000000001</v>
      </c>
      <c r="M6">
        <v>2.5510000000000002</v>
      </c>
      <c r="N6">
        <v>22.4</v>
      </c>
      <c r="O6">
        <v>6.3966476629775668</v>
      </c>
    </row>
    <row r="7" spans="1:15" x14ac:dyDescent="0.25">
      <c r="A7">
        <v>200000520</v>
      </c>
      <c r="B7" t="s">
        <v>6</v>
      </c>
      <c r="C7">
        <v>47.2</v>
      </c>
      <c r="D7">
        <v>7.4</v>
      </c>
      <c r="E7">
        <v>51.6</v>
      </c>
      <c r="F7">
        <v>1.5</v>
      </c>
      <c r="G7">
        <v>94.6</v>
      </c>
      <c r="H7">
        <v>103.13500000000001</v>
      </c>
      <c r="I7">
        <v>9.6999999999999993</v>
      </c>
      <c r="K7">
        <v>58.6</v>
      </c>
      <c r="L7">
        <v>0.56599999999999995</v>
      </c>
      <c r="M7">
        <v>0.871</v>
      </c>
      <c r="N7">
        <v>20.2</v>
      </c>
      <c r="O7">
        <v>5.9112971959943046</v>
      </c>
    </row>
    <row r="8" spans="1:15" x14ac:dyDescent="0.25">
      <c r="A8" s="8">
        <v>200000524</v>
      </c>
      <c r="B8" s="8" t="s">
        <v>7</v>
      </c>
      <c r="C8" s="8">
        <v>1.25</v>
      </c>
      <c r="D8" s="8">
        <v>0.75</v>
      </c>
      <c r="E8" s="8">
        <v>8.5</v>
      </c>
      <c r="F8" s="8">
        <v>0.5</v>
      </c>
      <c r="G8" s="8">
        <v>14</v>
      </c>
      <c r="H8" s="8">
        <v>16.100000000000001</v>
      </c>
      <c r="I8" s="8">
        <v>1.4</v>
      </c>
      <c r="J8" s="8">
        <v>48.679000000000002</v>
      </c>
      <c r="K8" s="8">
        <v>7.5</v>
      </c>
      <c r="L8" s="8">
        <v>0.372</v>
      </c>
      <c r="M8" s="8">
        <v>0.59699999999999998</v>
      </c>
      <c r="N8" s="8">
        <v>4.3</v>
      </c>
      <c r="O8" s="8">
        <v>-16.903576721393996</v>
      </c>
    </row>
    <row r="9" spans="1:15" x14ac:dyDescent="0.25">
      <c r="A9">
        <v>200000524</v>
      </c>
      <c r="B9" t="s">
        <v>7</v>
      </c>
      <c r="C9">
        <v>3.4</v>
      </c>
      <c r="D9">
        <v>0.75</v>
      </c>
      <c r="E9">
        <v>8.6999999999999993</v>
      </c>
      <c r="F9">
        <v>0.5</v>
      </c>
      <c r="G9">
        <v>5</v>
      </c>
      <c r="H9">
        <v>16.399999999999999</v>
      </c>
      <c r="I9">
        <v>1.4</v>
      </c>
      <c r="J9">
        <v>40.325000000000003</v>
      </c>
      <c r="K9">
        <v>8.4</v>
      </c>
      <c r="L9">
        <v>0.23499999999999999</v>
      </c>
      <c r="M9">
        <v>0.621</v>
      </c>
      <c r="N9">
        <v>4.5</v>
      </c>
      <c r="O9">
        <v>4.0894221524285763</v>
      </c>
    </row>
    <row r="10" spans="1:15" x14ac:dyDescent="0.25">
      <c r="A10">
        <v>200000528</v>
      </c>
      <c r="B10" t="s">
        <v>8</v>
      </c>
      <c r="C10">
        <v>12.7</v>
      </c>
      <c r="D10">
        <v>1.8</v>
      </c>
      <c r="E10">
        <v>20.2</v>
      </c>
      <c r="F10">
        <v>4.4000000000000004</v>
      </c>
      <c r="G10">
        <v>26.9</v>
      </c>
      <c r="H10">
        <v>21.5</v>
      </c>
      <c r="I10">
        <v>2.4</v>
      </c>
      <c r="J10">
        <v>156.31800000000001</v>
      </c>
      <c r="K10">
        <v>20.9</v>
      </c>
      <c r="L10">
        <v>0.97099999999999997</v>
      </c>
      <c r="M10">
        <v>7.5949999999999998</v>
      </c>
      <c r="N10">
        <v>18.3</v>
      </c>
      <c r="O10">
        <v>23.543945046985144</v>
      </c>
    </row>
    <row r="11" spans="1:15" x14ac:dyDescent="0.25">
      <c r="A11">
        <v>200000528</v>
      </c>
      <c r="B11" t="s">
        <v>8</v>
      </c>
      <c r="C11">
        <v>14.7</v>
      </c>
      <c r="D11">
        <v>2</v>
      </c>
      <c r="E11">
        <v>19.600000000000001</v>
      </c>
      <c r="F11">
        <v>2.1</v>
      </c>
      <c r="G11">
        <v>56</v>
      </c>
      <c r="H11">
        <v>18.2</v>
      </c>
      <c r="I11">
        <v>1</v>
      </c>
      <c r="J11">
        <v>128.52199999999999</v>
      </c>
      <c r="K11">
        <v>19.7</v>
      </c>
      <c r="L11">
        <v>0.91900000000000004</v>
      </c>
      <c r="M11">
        <v>0.33900000000000002</v>
      </c>
      <c r="N11">
        <v>9.4</v>
      </c>
      <c r="O11">
        <v>10.822880978397018</v>
      </c>
    </row>
    <row r="12" spans="1:15" x14ac:dyDescent="0.25">
      <c r="A12" s="8">
        <v>200000532</v>
      </c>
      <c r="B12" s="8" t="s">
        <v>9</v>
      </c>
      <c r="C12" s="8">
        <v>11.5</v>
      </c>
      <c r="D12" s="8">
        <v>1.7</v>
      </c>
      <c r="E12" s="8">
        <v>15.3</v>
      </c>
      <c r="F12" s="8">
        <v>1.6</v>
      </c>
      <c r="G12" s="8">
        <v>46.1</v>
      </c>
      <c r="H12" s="8">
        <v>12.5</v>
      </c>
      <c r="I12" s="8">
        <v>0.6</v>
      </c>
      <c r="J12" s="8">
        <v>104.102</v>
      </c>
      <c r="K12" s="8">
        <v>16.8</v>
      </c>
      <c r="L12" s="8">
        <v>0.217</v>
      </c>
      <c r="M12" s="8">
        <v>0.99</v>
      </c>
      <c r="N12" s="8">
        <v>14.8</v>
      </c>
      <c r="O12" s="8">
        <v>11.791059628589705</v>
      </c>
    </row>
    <row r="13" spans="1:15" x14ac:dyDescent="0.25">
      <c r="A13">
        <v>200000534</v>
      </c>
      <c r="B13" t="s">
        <v>10</v>
      </c>
      <c r="C13">
        <v>14.6</v>
      </c>
      <c r="D13">
        <v>2</v>
      </c>
      <c r="E13">
        <v>14.6</v>
      </c>
      <c r="F13">
        <v>1.5</v>
      </c>
      <c r="G13">
        <v>60.3</v>
      </c>
      <c r="H13">
        <v>13.8</v>
      </c>
      <c r="I13">
        <v>2</v>
      </c>
      <c r="J13">
        <v>127.916</v>
      </c>
      <c r="K13">
        <v>17.2</v>
      </c>
      <c r="L13">
        <v>0.48699999999999999</v>
      </c>
      <c r="M13">
        <v>1.171</v>
      </c>
      <c r="N13">
        <v>18.3</v>
      </c>
      <c r="O13">
        <v>4.937665919867114</v>
      </c>
    </row>
    <row r="14" spans="1:15" x14ac:dyDescent="0.25">
      <c r="A14">
        <v>200000536</v>
      </c>
      <c r="B14" t="s">
        <v>11</v>
      </c>
      <c r="C14">
        <v>8.6</v>
      </c>
      <c r="D14">
        <v>0.75</v>
      </c>
      <c r="E14">
        <v>13.4</v>
      </c>
      <c r="F14">
        <v>2.4</v>
      </c>
      <c r="G14">
        <v>31.3</v>
      </c>
      <c r="H14">
        <v>24</v>
      </c>
      <c r="I14">
        <v>3</v>
      </c>
      <c r="J14">
        <v>91.447000000000003</v>
      </c>
      <c r="K14">
        <v>14.1</v>
      </c>
      <c r="L14">
        <v>0.33500000000000002</v>
      </c>
      <c r="M14">
        <v>0.159</v>
      </c>
      <c r="N14">
        <v>0.5</v>
      </c>
      <c r="O14">
        <v>-4.9116828300023236</v>
      </c>
    </row>
    <row r="15" spans="1:15" x14ac:dyDescent="0.25">
      <c r="A15">
        <v>200000536</v>
      </c>
      <c r="B15" t="s">
        <v>11</v>
      </c>
      <c r="C15">
        <v>8.6</v>
      </c>
      <c r="D15">
        <v>0.75</v>
      </c>
      <c r="E15">
        <v>13.4</v>
      </c>
      <c r="F15">
        <v>2.4</v>
      </c>
      <c r="G15">
        <v>31.3</v>
      </c>
      <c r="H15">
        <v>24</v>
      </c>
      <c r="I15">
        <v>3</v>
      </c>
      <c r="J15">
        <v>91.447000000000003</v>
      </c>
      <c r="K15">
        <v>14.1</v>
      </c>
      <c r="L15">
        <v>0.33500000000000002</v>
      </c>
      <c r="M15">
        <v>0.159</v>
      </c>
      <c r="N15">
        <v>0.5</v>
      </c>
      <c r="O15">
        <v>-4.9116828300023236</v>
      </c>
    </row>
    <row r="16" spans="1:15" x14ac:dyDescent="0.25">
      <c r="A16">
        <v>200000540</v>
      </c>
      <c r="B16" t="s">
        <v>12</v>
      </c>
      <c r="C16">
        <v>10.3</v>
      </c>
      <c r="D16">
        <v>1.9</v>
      </c>
      <c r="E16">
        <v>13</v>
      </c>
      <c r="F16">
        <v>0.5</v>
      </c>
      <c r="G16">
        <v>5</v>
      </c>
      <c r="H16">
        <v>25</v>
      </c>
      <c r="I16">
        <v>17.899999999999999</v>
      </c>
      <c r="J16">
        <v>94.772999999999996</v>
      </c>
      <c r="K16">
        <v>19</v>
      </c>
      <c r="L16">
        <v>0.32900000000000001</v>
      </c>
      <c r="M16">
        <v>4.3390000000000004</v>
      </c>
      <c r="N16">
        <v>2.4</v>
      </c>
      <c r="O16">
        <v>3.6877589391899677</v>
      </c>
    </row>
    <row r="17" spans="1:15" x14ac:dyDescent="0.25">
      <c r="A17" s="8">
        <v>200000540</v>
      </c>
      <c r="B17" s="8" t="s">
        <v>12</v>
      </c>
      <c r="C17" s="8">
        <v>3.6</v>
      </c>
      <c r="D17" s="8">
        <v>0.75</v>
      </c>
      <c r="E17" s="8">
        <v>12.1</v>
      </c>
      <c r="F17" s="8">
        <v>0.5</v>
      </c>
      <c r="G17" s="8">
        <v>5</v>
      </c>
      <c r="H17" s="8">
        <v>24.8</v>
      </c>
      <c r="I17" s="8">
        <v>21.9</v>
      </c>
      <c r="J17" s="8">
        <v>72.680000000000007</v>
      </c>
      <c r="K17" s="8">
        <v>18.8</v>
      </c>
      <c r="L17" s="8">
        <v>7.1999999999999995E-2</v>
      </c>
      <c r="M17" s="8">
        <v>0.05</v>
      </c>
      <c r="N17" s="8">
        <v>0.5</v>
      </c>
      <c r="O17" s="8">
        <v>-22.644927109660028</v>
      </c>
    </row>
    <row r="18" spans="1:15" x14ac:dyDescent="0.25">
      <c r="A18" s="8">
        <v>200000544</v>
      </c>
      <c r="B18" s="8" t="s">
        <v>13</v>
      </c>
      <c r="C18" s="8">
        <v>1.25</v>
      </c>
      <c r="D18" s="8">
        <v>0.75</v>
      </c>
      <c r="E18" s="8">
        <v>11.7</v>
      </c>
      <c r="F18" s="8">
        <v>0.5</v>
      </c>
      <c r="G18" s="8">
        <v>10.9</v>
      </c>
      <c r="H18" s="8">
        <v>22.2</v>
      </c>
      <c r="I18" s="8">
        <v>0.6</v>
      </c>
      <c r="J18" s="8">
        <v>58.750999999999998</v>
      </c>
      <c r="K18" s="8">
        <v>10</v>
      </c>
      <c r="L18" s="8">
        <v>0.3</v>
      </c>
      <c r="M18" s="8">
        <v>1.8220000000000001</v>
      </c>
      <c r="N18" s="8">
        <v>4.5999999999999996</v>
      </c>
      <c r="O18" s="8">
        <v>-11.722625366228362</v>
      </c>
    </row>
    <row r="19" spans="1:15" x14ac:dyDescent="0.25">
      <c r="A19">
        <v>200000544</v>
      </c>
      <c r="B19" t="s">
        <v>13</v>
      </c>
      <c r="C19">
        <v>4.7</v>
      </c>
      <c r="D19">
        <v>1.9</v>
      </c>
      <c r="E19">
        <v>10.5</v>
      </c>
      <c r="F19">
        <v>1.2</v>
      </c>
      <c r="G19">
        <v>5</v>
      </c>
      <c r="H19">
        <v>18.399999999999999</v>
      </c>
      <c r="I19">
        <v>7.2</v>
      </c>
      <c r="J19">
        <v>55.524000000000001</v>
      </c>
      <c r="K19">
        <v>11.9</v>
      </c>
      <c r="L19">
        <v>9.4E-2</v>
      </c>
      <c r="M19">
        <v>1.206</v>
      </c>
      <c r="N19">
        <v>3.3</v>
      </c>
      <c r="O19">
        <v>7.8234545057440803</v>
      </c>
    </row>
    <row r="20" spans="1:15" x14ac:dyDescent="0.25">
      <c r="A20" s="8">
        <v>200000546</v>
      </c>
      <c r="B20" s="8" t="s">
        <v>14</v>
      </c>
      <c r="C20" s="8">
        <v>3.3</v>
      </c>
      <c r="D20" s="8">
        <v>0.75</v>
      </c>
      <c r="E20" s="8">
        <v>7.7</v>
      </c>
      <c r="F20" s="8">
        <v>1.6</v>
      </c>
      <c r="G20" s="8">
        <v>24.7</v>
      </c>
      <c r="H20" s="8">
        <v>14.4</v>
      </c>
      <c r="I20" s="8">
        <v>0.6</v>
      </c>
      <c r="J20" s="8">
        <v>59.780999999999999</v>
      </c>
      <c r="K20" s="8">
        <v>8.1</v>
      </c>
      <c r="L20" s="8">
        <v>0.38800000000000001</v>
      </c>
      <c r="M20" s="8">
        <v>0.188</v>
      </c>
      <c r="N20" s="8">
        <v>10.1</v>
      </c>
      <c r="O20" s="8">
        <v>-15.51704243409015</v>
      </c>
    </row>
    <row r="21" spans="1:15" x14ac:dyDescent="0.25">
      <c r="A21" s="8">
        <v>200000546</v>
      </c>
      <c r="B21" s="8" t="s">
        <v>14</v>
      </c>
      <c r="C21" s="8">
        <v>6</v>
      </c>
      <c r="D21" s="8">
        <v>1.5</v>
      </c>
      <c r="E21" s="8">
        <v>10.8</v>
      </c>
      <c r="F21" s="8">
        <v>1.5</v>
      </c>
      <c r="G21" s="8">
        <v>15</v>
      </c>
      <c r="H21" s="8">
        <v>14.7</v>
      </c>
      <c r="I21" s="8">
        <v>1</v>
      </c>
      <c r="J21" s="8">
        <v>54.463000000000001</v>
      </c>
      <c r="K21" s="8">
        <v>12</v>
      </c>
      <c r="L21" s="8">
        <v>0.106</v>
      </c>
      <c r="M21" s="8">
        <v>0.1</v>
      </c>
      <c r="N21" s="8"/>
      <c r="O21" s="8">
        <v>15.486935762774054</v>
      </c>
    </row>
    <row r="22" spans="1:15" x14ac:dyDescent="0.25">
      <c r="A22">
        <v>200000548</v>
      </c>
      <c r="B22" t="s">
        <v>15</v>
      </c>
      <c r="C22">
        <v>28.7</v>
      </c>
      <c r="D22">
        <v>5.2</v>
      </c>
      <c r="E22">
        <v>36.4</v>
      </c>
      <c r="F22">
        <v>3.5</v>
      </c>
      <c r="G22">
        <v>93.9</v>
      </c>
      <c r="H22">
        <v>51.6</v>
      </c>
      <c r="I22">
        <v>8.5</v>
      </c>
      <c r="J22">
        <v>249.142</v>
      </c>
      <c r="K22">
        <v>37</v>
      </c>
      <c r="L22">
        <v>0.437</v>
      </c>
      <c r="M22">
        <v>0.05</v>
      </c>
      <c r="N22">
        <v>23.3</v>
      </c>
      <c r="O22">
        <v>5.3929866623230902</v>
      </c>
    </row>
    <row r="23" spans="1:15" x14ac:dyDescent="0.25">
      <c r="A23">
        <v>200000548</v>
      </c>
      <c r="B23" t="s">
        <v>15</v>
      </c>
      <c r="C23">
        <v>26.3</v>
      </c>
      <c r="D23">
        <v>5.7</v>
      </c>
      <c r="E23">
        <v>34.6</v>
      </c>
      <c r="F23">
        <v>2.8</v>
      </c>
      <c r="G23">
        <v>83.1</v>
      </c>
      <c r="H23">
        <v>67.900000000000006</v>
      </c>
      <c r="I23">
        <v>8.5</v>
      </c>
      <c r="J23">
        <v>248.423</v>
      </c>
      <c r="K23">
        <v>35.5</v>
      </c>
      <c r="L23">
        <v>0.249</v>
      </c>
      <c r="M23">
        <v>0.2</v>
      </c>
      <c r="N23">
        <v>24.1</v>
      </c>
      <c r="O23">
        <v>-1.4095481110354857</v>
      </c>
    </row>
    <row r="24" spans="1:15" x14ac:dyDescent="0.25">
      <c r="A24" s="8">
        <v>200000550</v>
      </c>
      <c r="B24" s="8" t="s">
        <v>16</v>
      </c>
      <c r="C24" s="8">
        <v>1.25</v>
      </c>
      <c r="D24" s="8">
        <v>0.75</v>
      </c>
      <c r="E24" s="8">
        <v>10.1</v>
      </c>
      <c r="F24" s="8">
        <v>1.9</v>
      </c>
      <c r="G24" s="8">
        <v>10.7</v>
      </c>
      <c r="H24" s="8">
        <v>20</v>
      </c>
      <c r="I24" s="8">
        <v>1.5</v>
      </c>
      <c r="J24" s="8">
        <v>50.610999999999997</v>
      </c>
      <c r="K24" s="8">
        <v>9</v>
      </c>
      <c r="L24" s="8">
        <v>0.35</v>
      </c>
      <c r="M24" s="8">
        <v>0.36599999999999999</v>
      </c>
      <c r="N24" s="8">
        <v>6</v>
      </c>
      <c r="O24" s="8">
        <v>-11.477962941820541</v>
      </c>
    </row>
    <row r="25" spans="1:15" x14ac:dyDescent="0.25">
      <c r="A25">
        <v>200000550</v>
      </c>
      <c r="B25" t="s">
        <v>16</v>
      </c>
      <c r="C25">
        <v>2.5</v>
      </c>
      <c r="D25">
        <v>1.5</v>
      </c>
      <c r="E25">
        <v>9.9</v>
      </c>
      <c r="F25">
        <v>1.5</v>
      </c>
      <c r="G25">
        <v>15</v>
      </c>
      <c r="H25">
        <v>19.399999999999999</v>
      </c>
      <c r="I25">
        <v>1</v>
      </c>
      <c r="K25">
        <v>13.4</v>
      </c>
      <c r="L25">
        <v>2.5000000000000001E-2</v>
      </c>
      <c r="M25">
        <v>1.028</v>
      </c>
      <c r="N25">
        <v>4.7</v>
      </c>
      <c r="O25">
        <v>-6.3150145556677213</v>
      </c>
    </row>
    <row r="26" spans="1:15" x14ac:dyDescent="0.25">
      <c r="A26">
        <v>200000552</v>
      </c>
      <c r="B26" t="s">
        <v>17</v>
      </c>
      <c r="C26">
        <v>1.25</v>
      </c>
      <c r="D26">
        <v>1.7</v>
      </c>
      <c r="E26">
        <v>14.9</v>
      </c>
      <c r="F26">
        <v>0.5</v>
      </c>
      <c r="G26">
        <v>5</v>
      </c>
      <c r="H26">
        <v>26</v>
      </c>
      <c r="I26">
        <v>2.9</v>
      </c>
      <c r="J26">
        <v>58.481000000000002</v>
      </c>
      <c r="K26">
        <v>11.3</v>
      </c>
      <c r="L26">
        <v>0.32100000000000001</v>
      </c>
      <c r="M26">
        <v>1.0660000000000001</v>
      </c>
      <c r="N26">
        <v>4.2</v>
      </c>
      <c r="O26">
        <v>-0.72031236882063088</v>
      </c>
    </row>
    <row r="27" spans="1:15" x14ac:dyDescent="0.25">
      <c r="A27">
        <v>200000552</v>
      </c>
      <c r="B27" t="s">
        <v>17</v>
      </c>
      <c r="C27">
        <v>2.6</v>
      </c>
      <c r="D27">
        <v>1.7</v>
      </c>
      <c r="E27">
        <v>15.7</v>
      </c>
      <c r="F27">
        <v>2.2999999999999998</v>
      </c>
      <c r="G27">
        <v>5</v>
      </c>
      <c r="H27">
        <v>32.4</v>
      </c>
      <c r="I27">
        <v>0.6</v>
      </c>
      <c r="J27">
        <v>64.588999999999999</v>
      </c>
      <c r="K27">
        <v>14.7</v>
      </c>
      <c r="L27">
        <v>7.9000000000000001E-2</v>
      </c>
      <c r="M27">
        <v>0.68200000000000005</v>
      </c>
      <c r="N27">
        <v>4.4000000000000004</v>
      </c>
      <c r="O27">
        <v>0.15073653771645429</v>
      </c>
    </row>
    <row r="28" spans="1:15" x14ac:dyDescent="0.25">
      <c r="A28">
        <v>200000586</v>
      </c>
      <c r="B28" t="s">
        <v>18</v>
      </c>
      <c r="C28">
        <v>20.5</v>
      </c>
      <c r="D28">
        <v>3.4</v>
      </c>
      <c r="E28">
        <v>22.7</v>
      </c>
      <c r="F28">
        <v>2.6</v>
      </c>
      <c r="G28">
        <v>95.5</v>
      </c>
      <c r="H28">
        <v>19.600000000000001</v>
      </c>
      <c r="I28">
        <v>1.4</v>
      </c>
      <c r="J28">
        <v>187.35300000000001</v>
      </c>
      <c r="K28">
        <v>24.2</v>
      </c>
      <c r="L28">
        <v>0.33</v>
      </c>
      <c r="M28">
        <v>0.05</v>
      </c>
      <c r="N28">
        <v>18.3</v>
      </c>
      <c r="O28">
        <v>4.6518837718523764</v>
      </c>
    </row>
    <row r="29" spans="1:15" x14ac:dyDescent="0.25">
      <c r="A29">
        <v>200000586</v>
      </c>
      <c r="B29" t="s">
        <v>18</v>
      </c>
      <c r="C29">
        <v>20.8</v>
      </c>
      <c r="D29">
        <v>2.6</v>
      </c>
      <c r="E29">
        <v>25</v>
      </c>
      <c r="F29">
        <v>2</v>
      </c>
      <c r="G29">
        <v>90.4</v>
      </c>
      <c r="H29">
        <v>21.5</v>
      </c>
      <c r="I29">
        <v>1.6</v>
      </c>
      <c r="J29">
        <v>184.25399999999999</v>
      </c>
      <c r="K29">
        <v>24.6</v>
      </c>
      <c r="L29">
        <v>0.122</v>
      </c>
      <c r="M29">
        <v>0.05</v>
      </c>
      <c r="N29">
        <v>19.2</v>
      </c>
      <c r="O29">
        <v>5.9660757063642187</v>
      </c>
    </row>
    <row r="30" spans="1:15" x14ac:dyDescent="0.25">
      <c r="A30">
        <v>200000690</v>
      </c>
      <c r="B30" t="s">
        <v>19</v>
      </c>
      <c r="C30">
        <v>6.6</v>
      </c>
      <c r="D30">
        <v>1.8</v>
      </c>
      <c r="E30">
        <v>15</v>
      </c>
      <c r="F30">
        <v>1.25</v>
      </c>
      <c r="G30">
        <v>13.2</v>
      </c>
      <c r="H30">
        <v>30.8</v>
      </c>
      <c r="I30">
        <v>5</v>
      </c>
      <c r="J30">
        <v>76.885999999999996</v>
      </c>
      <c r="K30">
        <v>15.1</v>
      </c>
      <c r="L30">
        <v>2.5000000000000001E-2</v>
      </c>
      <c r="M30">
        <v>0.05</v>
      </c>
      <c r="N30">
        <v>1.4</v>
      </c>
      <c r="O30">
        <v>-1.1606499370802932</v>
      </c>
    </row>
    <row r="31" spans="1:15" x14ac:dyDescent="0.25">
      <c r="A31" s="8">
        <v>200000690</v>
      </c>
      <c r="B31" s="8" t="s">
        <v>19</v>
      </c>
      <c r="C31" s="8">
        <v>7.8</v>
      </c>
      <c r="D31" s="8">
        <v>2.7</v>
      </c>
      <c r="E31" s="8">
        <v>22.7</v>
      </c>
      <c r="F31" s="8">
        <v>0.5</v>
      </c>
      <c r="G31" s="8">
        <v>5</v>
      </c>
      <c r="H31" s="8">
        <v>40.700000000000003</v>
      </c>
      <c r="I31" s="8">
        <v>2.8</v>
      </c>
      <c r="J31" s="8">
        <v>84.894999999999996</v>
      </c>
      <c r="K31" s="8">
        <v>17.100000000000001</v>
      </c>
      <c r="L31" s="8">
        <v>2.5000000000000001E-2</v>
      </c>
      <c r="M31" s="8">
        <v>0.33400000000000002</v>
      </c>
      <c r="N31" s="8">
        <v>1.8</v>
      </c>
      <c r="O31" s="8">
        <v>11.150699067342913</v>
      </c>
    </row>
    <row r="32" spans="1:15" x14ac:dyDescent="0.25">
      <c r="A32">
        <v>200000692</v>
      </c>
      <c r="B32" t="s">
        <v>20</v>
      </c>
      <c r="C32">
        <v>1.7</v>
      </c>
      <c r="D32">
        <v>1.7</v>
      </c>
      <c r="E32">
        <v>11.6</v>
      </c>
      <c r="F32">
        <v>1.25</v>
      </c>
      <c r="G32">
        <v>5</v>
      </c>
      <c r="H32">
        <v>22.8</v>
      </c>
      <c r="I32">
        <v>1.5</v>
      </c>
      <c r="J32">
        <v>47.435000000000002</v>
      </c>
      <c r="K32">
        <v>9.6</v>
      </c>
      <c r="L32">
        <v>2.5000000000000001E-2</v>
      </c>
      <c r="M32">
        <v>0.151</v>
      </c>
      <c r="N32">
        <v>3.4</v>
      </c>
      <c r="O32">
        <v>0.32823645521258643</v>
      </c>
    </row>
    <row r="33" spans="1:15" x14ac:dyDescent="0.25">
      <c r="A33" s="8">
        <v>200000692</v>
      </c>
      <c r="B33" s="8" t="s">
        <v>20</v>
      </c>
      <c r="C33" s="8">
        <v>1.25</v>
      </c>
      <c r="D33" s="8">
        <v>0.75</v>
      </c>
      <c r="E33" s="8">
        <v>13.1</v>
      </c>
      <c r="F33" s="8">
        <v>0.5</v>
      </c>
      <c r="G33" s="8">
        <v>5</v>
      </c>
      <c r="H33" s="8">
        <v>28.7</v>
      </c>
      <c r="I33" s="8">
        <v>4.9000000000000004</v>
      </c>
      <c r="J33" s="8">
        <v>55.637999999999998</v>
      </c>
      <c r="K33" s="8">
        <v>10.8</v>
      </c>
      <c r="L33" s="8">
        <v>2.5000000000000001E-2</v>
      </c>
      <c r="M33" s="8">
        <v>0.05</v>
      </c>
      <c r="N33" s="8">
        <v>4.0999999999999996</v>
      </c>
      <c r="O33" s="8">
        <v>-16.868217483145624</v>
      </c>
    </row>
    <row r="34" spans="1:15" x14ac:dyDescent="0.25">
      <c r="A34">
        <v>200000694</v>
      </c>
      <c r="B34" t="s">
        <v>21</v>
      </c>
      <c r="C34">
        <v>1.25</v>
      </c>
      <c r="D34">
        <v>0.75</v>
      </c>
      <c r="E34">
        <v>4.4000000000000004</v>
      </c>
      <c r="F34">
        <v>0.5</v>
      </c>
      <c r="G34">
        <v>5</v>
      </c>
      <c r="H34">
        <v>11</v>
      </c>
      <c r="I34">
        <v>0.6</v>
      </c>
      <c r="J34">
        <v>27.433</v>
      </c>
      <c r="K34">
        <v>5.7</v>
      </c>
      <c r="L34">
        <v>0.60799999999999998</v>
      </c>
      <c r="M34">
        <v>0.48199999999999998</v>
      </c>
      <c r="N34">
        <v>3.1</v>
      </c>
      <c r="O34">
        <v>-10.42836668221039</v>
      </c>
    </row>
    <row r="35" spans="1:15" x14ac:dyDescent="0.25">
      <c r="A35">
        <v>200000694</v>
      </c>
      <c r="B35" t="s">
        <v>21</v>
      </c>
      <c r="C35">
        <v>1.25</v>
      </c>
      <c r="D35">
        <v>0.75</v>
      </c>
      <c r="E35">
        <v>5.8</v>
      </c>
      <c r="F35">
        <v>0.5</v>
      </c>
      <c r="G35">
        <v>5</v>
      </c>
      <c r="H35">
        <v>10.5</v>
      </c>
      <c r="I35">
        <v>5</v>
      </c>
      <c r="J35">
        <v>31.242999999999999</v>
      </c>
      <c r="K35">
        <v>5.4</v>
      </c>
      <c r="L35">
        <v>0.34899999999999998</v>
      </c>
      <c r="M35">
        <v>0.20399999999999999</v>
      </c>
      <c r="N35">
        <v>5.7</v>
      </c>
      <c r="O35">
        <v>-10.678015549231112</v>
      </c>
    </row>
    <row r="36" spans="1:15" x14ac:dyDescent="0.25">
      <c r="A36" s="8">
        <v>200000696</v>
      </c>
      <c r="B36" s="8" t="s">
        <v>22</v>
      </c>
      <c r="C36" s="8">
        <v>1.25</v>
      </c>
      <c r="D36" s="8">
        <v>0.75</v>
      </c>
      <c r="E36" s="8">
        <v>8.5</v>
      </c>
      <c r="F36" s="8">
        <v>0.5</v>
      </c>
      <c r="G36" s="8">
        <v>5</v>
      </c>
      <c r="H36" s="8">
        <v>20.100000000000001</v>
      </c>
      <c r="I36" s="8">
        <v>1.7</v>
      </c>
      <c r="J36" s="8">
        <v>39.677</v>
      </c>
      <c r="K36" s="8">
        <v>9.4</v>
      </c>
      <c r="L36" s="8">
        <v>0.46400000000000002</v>
      </c>
      <c r="M36" s="8">
        <v>0.05</v>
      </c>
      <c r="N36" s="8">
        <v>3.2</v>
      </c>
      <c r="O36" s="8">
        <v>-14.919770878148549</v>
      </c>
    </row>
    <row r="37" spans="1:15" x14ac:dyDescent="0.25">
      <c r="A37">
        <v>200000696</v>
      </c>
      <c r="B37" t="s">
        <v>22</v>
      </c>
      <c r="C37">
        <v>1.25</v>
      </c>
      <c r="D37">
        <v>1.7</v>
      </c>
      <c r="E37">
        <v>12.8</v>
      </c>
      <c r="F37">
        <v>0.5</v>
      </c>
      <c r="G37">
        <v>5</v>
      </c>
      <c r="H37">
        <v>24.8</v>
      </c>
      <c r="I37">
        <v>5.4</v>
      </c>
      <c r="J37">
        <v>53.393000000000001</v>
      </c>
      <c r="K37">
        <v>10.199999999999999</v>
      </c>
      <c r="L37">
        <v>0.23899999999999999</v>
      </c>
      <c r="M37">
        <v>0.05</v>
      </c>
      <c r="N37">
        <v>5</v>
      </c>
      <c r="O37">
        <v>-7.328484612420394</v>
      </c>
    </row>
    <row r="38" spans="1:15" x14ac:dyDescent="0.25">
      <c r="A38">
        <v>200000698</v>
      </c>
      <c r="B38" t="s">
        <v>23</v>
      </c>
      <c r="C38">
        <v>1.5</v>
      </c>
      <c r="D38">
        <v>2.4</v>
      </c>
      <c r="E38">
        <v>13.3</v>
      </c>
      <c r="F38">
        <v>1.25</v>
      </c>
      <c r="G38">
        <v>5</v>
      </c>
      <c r="H38">
        <v>26.7</v>
      </c>
      <c r="I38">
        <v>1.7</v>
      </c>
      <c r="J38">
        <v>55.063000000000002</v>
      </c>
      <c r="K38">
        <v>11.6</v>
      </c>
      <c r="L38">
        <v>2.5000000000000001E-2</v>
      </c>
      <c r="M38">
        <v>0.45100000000000001</v>
      </c>
      <c r="N38">
        <v>3.4</v>
      </c>
      <c r="O38">
        <v>0.70601091835124052</v>
      </c>
    </row>
    <row r="39" spans="1:15" x14ac:dyDescent="0.25">
      <c r="A39">
        <v>200000698</v>
      </c>
      <c r="B39" t="s">
        <v>23</v>
      </c>
      <c r="C39">
        <v>3.7</v>
      </c>
      <c r="D39">
        <v>0.75</v>
      </c>
      <c r="E39">
        <v>13.3</v>
      </c>
      <c r="F39">
        <v>0.5</v>
      </c>
      <c r="G39">
        <v>5</v>
      </c>
      <c r="H39">
        <v>24.1</v>
      </c>
      <c r="I39">
        <v>0.6</v>
      </c>
      <c r="J39">
        <v>52.234999999999999</v>
      </c>
      <c r="K39">
        <v>10.3</v>
      </c>
      <c r="L39">
        <v>0.216</v>
      </c>
      <c r="M39">
        <v>0.53700000000000003</v>
      </c>
      <c r="N39">
        <v>3.5</v>
      </c>
      <c r="O39">
        <v>3.9361522450510722</v>
      </c>
    </row>
    <row r="40" spans="1:15" x14ac:dyDescent="0.25">
      <c r="A40" s="8">
        <v>200000724</v>
      </c>
      <c r="B40" s="8" t="s">
        <v>24</v>
      </c>
      <c r="C40" s="8">
        <v>1.25</v>
      </c>
      <c r="D40" s="8">
        <v>0.75</v>
      </c>
      <c r="E40" s="8">
        <v>7.2</v>
      </c>
      <c r="F40" s="8">
        <v>0.5</v>
      </c>
      <c r="G40" s="8">
        <v>5</v>
      </c>
      <c r="H40" s="8">
        <v>7.5</v>
      </c>
      <c r="I40" s="8">
        <v>1.8</v>
      </c>
      <c r="J40" s="8">
        <v>25.992000000000001</v>
      </c>
      <c r="K40" s="8">
        <v>5.6</v>
      </c>
      <c r="L40" s="8">
        <v>0.106</v>
      </c>
      <c r="M40" s="8">
        <v>0.157</v>
      </c>
      <c r="N40" s="8">
        <v>1.1000000000000001</v>
      </c>
      <c r="O40" s="8">
        <v>15.248157681241109</v>
      </c>
    </row>
    <row r="41" spans="1:15" x14ac:dyDescent="0.25">
      <c r="A41" s="8">
        <v>200189652</v>
      </c>
      <c r="B41" s="8" t="s">
        <v>25</v>
      </c>
      <c r="C41" s="8">
        <v>1.25</v>
      </c>
      <c r="D41" s="8">
        <v>0.75</v>
      </c>
      <c r="E41" s="8">
        <v>4</v>
      </c>
      <c r="F41" s="8">
        <v>0.5</v>
      </c>
      <c r="G41" s="8">
        <v>16.100000000000001</v>
      </c>
      <c r="H41" s="8">
        <v>6</v>
      </c>
      <c r="I41" s="8">
        <v>0.6</v>
      </c>
      <c r="J41" s="8">
        <v>35.113</v>
      </c>
      <c r="K41" s="8">
        <v>5</v>
      </c>
      <c r="L41" s="8">
        <v>8.3000000000000004E-2</v>
      </c>
      <c r="M41" s="8">
        <v>0.498</v>
      </c>
      <c r="N41" s="8">
        <v>2.8</v>
      </c>
      <c r="O41" s="8">
        <v>-17.809669169818935</v>
      </c>
    </row>
    <row r="42" spans="1:15" x14ac:dyDescent="0.25">
      <c r="A42">
        <v>200189652</v>
      </c>
      <c r="B42" t="s">
        <v>25</v>
      </c>
      <c r="C42">
        <v>1.25</v>
      </c>
      <c r="D42">
        <v>0.75</v>
      </c>
      <c r="E42">
        <v>4</v>
      </c>
      <c r="F42">
        <v>0.5</v>
      </c>
      <c r="G42">
        <v>5</v>
      </c>
      <c r="H42">
        <v>6.2</v>
      </c>
      <c r="I42">
        <v>1.9</v>
      </c>
      <c r="J42">
        <v>23.41</v>
      </c>
      <c r="K42">
        <v>4.4000000000000004</v>
      </c>
      <c r="L42">
        <v>0.17499999999999999</v>
      </c>
      <c r="M42">
        <v>0.55200000000000005</v>
      </c>
      <c r="N42">
        <v>2.7</v>
      </c>
      <c r="O42">
        <v>2.3858555808250337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EBE69-4616-427C-8677-CD2071A9E64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E1B33-E3FB-45F7-92DD-6089E513D4D4}">
  <sheetPr codeName="Sheet2"/>
  <dimension ref="A1:Q56"/>
  <sheetViews>
    <sheetView workbookViewId="0">
      <pane ySplit="1" topLeftCell="A13" activePane="bottomLeft" state="frozen"/>
      <selection pane="bottomLeft" activeCell="E30" sqref="E30:Q30"/>
    </sheetView>
  </sheetViews>
  <sheetFormatPr defaultRowHeight="15" x14ac:dyDescent="0.25"/>
  <cols>
    <col min="1" max="1" width="17" bestFit="1" customWidth="1"/>
    <col min="2" max="2" width="53.7109375" bestFit="1" customWidth="1"/>
    <col min="5" max="5" width="13.7109375" bestFit="1" customWidth="1"/>
    <col min="6" max="6" width="17.28515625" bestFit="1" customWidth="1"/>
    <col min="7" max="7" width="28.85546875" customWidth="1"/>
    <col min="8" max="8" width="9.85546875" bestFit="1" customWidth="1"/>
    <col min="9" max="9" width="17.28515625" bestFit="1" customWidth="1"/>
    <col min="10" max="10" width="18.28515625" bestFit="1" customWidth="1"/>
    <col min="11" max="11" width="18.7109375" bestFit="1" customWidth="1"/>
    <col min="13" max="13" width="15.7109375" bestFit="1" customWidth="1"/>
    <col min="14" max="14" width="16.7109375" bestFit="1" customWidth="1"/>
    <col min="15" max="15" width="15.42578125" bestFit="1" customWidth="1"/>
    <col min="16" max="16" width="18" customWidth="1"/>
    <col min="17" max="17" width="17.42578125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27</v>
      </c>
      <c r="F1" t="s">
        <v>26</v>
      </c>
      <c r="G1" t="s">
        <v>28</v>
      </c>
      <c r="H1" t="s">
        <v>29</v>
      </c>
      <c r="I1" t="s">
        <v>34</v>
      </c>
      <c r="J1" t="s">
        <v>35</v>
      </c>
      <c r="K1" t="s">
        <v>30</v>
      </c>
      <c r="L1" t="s">
        <v>4</v>
      </c>
      <c r="M1" t="s">
        <v>31</v>
      </c>
      <c r="N1" t="s">
        <v>32</v>
      </c>
      <c r="O1" t="s">
        <v>33</v>
      </c>
      <c r="P1" t="s">
        <v>36</v>
      </c>
      <c r="Q1" t="s">
        <v>37</v>
      </c>
    </row>
    <row r="2" spans="1:17" x14ac:dyDescent="0.25">
      <c r="A2">
        <v>200000516</v>
      </c>
      <c r="B2" t="s">
        <v>5</v>
      </c>
      <c r="C2">
        <v>-33.922199999999997</v>
      </c>
      <c r="D2">
        <v>19.1096</v>
      </c>
      <c r="E2">
        <v>13.4</v>
      </c>
      <c r="F2">
        <v>35.299999999999997</v>
      </c>
      <c r="G2">
        <v>144.35400000000001</v>
      </c>
      <c r="H2">
        <v>22</v>
      </c>
      <c r="I2">
        <v>0.56100000000000005</v>
      </c>
      <c r="J2">
        <v>2.9</v>
      </c>
      <c r="K2">
        <v>3</v>
      </c>
      <c r="L2">
        <v>2.7690000000000001</v>
      </c>
      <c r="M2">
        <v>20.7</v>
      </c>
      <c r="N2">
        <v>4.2</v>
      </c>
      <c r="O2">
        <v>17.600000000000001</v>
      </c>
      <c r="P2">
        <v>42.6</v>
      </c>
      <c r="Q2">
        <v>7.4</v>
      </c>
    </row>
    <row r="3" spans="1:17" x14ac:dyDescent="0.25">
      <c r="A3">
        <v>200000516</v>
      </c>
      <c r="B3" t="s">
        <v>5</v>
      </c>
      <c r="C3">
        <v>-33.922199999999997</v>
      </c>
      <c r="D3">
        <v>19.1096</v>
      </c>
      <c r="E3">
        <v>11.4</v>
      </c>
      <c r="F3">
        <v>36.9</v>
      </c>
      <c r="G3">
        <v>132.85499999999999</v>
      </c>
      <c r="H3">
        <v>23.8</v>
      </c>
      <c r="I3">
        <v>0.45</v>
      </c>
      <c r="J3">
        <v>4.4000000000000004</v>
      </c>
      <c r="K3">
        <v>3.2</v>
      </c>
      <c r="L3">
        <v>2.9119999999999999</v>
      </c>
      <c r="M3">
        <v>23.8</v>
      </c>
      <c r="N3">
        <v>1.8</v>
      </c>
      <c r="O3">
        <v>17.600000000000001</v>
      </c>
      <c r="P3">
        <v>31.1</v>
      </c>
      <c r="Q3">
        <v>7.8</v>
      </c>
    </row>
    <row r="4" spans="1:17" x14ac:dyDescent="0.25">
      <c r="A4">
        <v>200000516</v>
      </c>
      <c r="B4" t="s">
        <v>5</v>
      </c>
      <c r="C4">
        <v>-33.922199999999997</v>
      </c>
      <c r="D4">
        <v>19.1096</v>
      </c>
      <c r="E4">
        <v>13.4</v>
      </c>
      <c r="F4">
        <v>35.299999999999997</v>
      </c>
      <c r="G4">
        <v>144.35400000000001</v>
      </c>
      <c r="H4">
        <v>22</v>
      </c>
      <c r="I4">
        <v>0.56100000000000005</v>
      </c>
      <c r="J4">
        <v>2.9</v>
      </c>
      <c r="K4">
        <v>3</v>
      </c>
      <c r="L4">
        <v>2.7690000000000001</v>
      </c>
      <c r="M4">
        <v>20.7</v>
      </c>
      <c r="N4">
        <v>4.2</v>
      </c>
      <c r="O4">
        <v>17.600000000000001</v>
      </c>
      <c r="P4">
        <v>42.6</v>
      </c>
      <c r="Q4">
        <v>7.4</v>
      </c>
    </row>
    <row r="5" spans="1:17" x14ac:dyDescent="0.25">
      <c r="A5">
        <v>200000516</v>
      </c>
      <c r="B5" t="s">
        <v>5</v>
      </c>
      <c r="C5">
        <v>-33.922199999999997</v>
      </c>
      <c r="D5">
        <v>19.1096</v>
      </c>
      <c r="E5">
        <v>11.4</v>
      </c>
      <c r="F5">
        <v>36.9</v>
      </c>
      <c r="G5">
        <v>132.85499999999999</v>
      </c>
      <c r="H5">
        <v>23.8</v>
      </c>
      <c r="I5">
        <v>0.45</v>
      </c>
      <c r="J5">
        <v>4.4000000000000004</v>
      </c>
      <c r="K5">
        <v>3.2</v>
      </c>
      <c r="L5">
        <v>2.9119999999999999</v>
      </c>
      <c r="M5">
        <v>23.8</v>
      </c>
      <c r="N5">
        <v>1.8</v>
      </c>
      <c r="O5">
        <v>17.600000000000001</v>
      </c>
      <c r="P5">
        <v>31.1</v>
      </c>
      <c r="Q5">
        <v>7.8</v>
      </c>
    </row>
    <row r="6" spans="1:17" x14ac:dyDescent="0.25">
      <c r="A6">
        <v>200000520</v>
      </c>
      <c r="B6" t="s">
        <v>6</v>
      </c>
      <c r="C6">
        <v>-33.9375</v>
      </c>
      <c r="D6">
        <v>19.111111000000001</v>
      </c>
      <c r="E6">
        <v>29.1</v>
      </c>
      <c r="F6">
        <v>90.1</v>
      </c>
      <c r="G6">
        <v>282.988</v>
      </c>
      <c r="H6">
        <v>46.5</v>
      </c>
      <c r="I6">
        <v>0.51400000000000001</v>
      </c>
      <c r="J6">
        <v>2.8</v>
      </c>
      <c r="K6">
        <v>8.3000000000000007</v>
      </c>
      <c r="L6">
        <v>2.5510000000000002</v>
      </c>
      <c r="M6">
        <v>48.8</v>
      </c>
      <c r="N6">
        <v>4.2</v>
      </c>
      <c r="O6">
        <v>22.4</v>
      </c>
      <c r="P6">
        <v>72</v>
      </c>
      <c r="Q6">
        <v>8</v>
      </c>
    </row>
    <row r="7" spans="1:17" x14ac:dyDescent="0.25">
      <c r="A7">
        <v>200000520</v>
      </c>
      <c r="B7" t="s">
        <v>6</v>
      </c>
      <c r="C7">
        <v>-33.9375</v>
      </c>
      <c r="D7">
        <v>19.111111000000001</v>
      </c>
      <c r="E7">
        <v>47.2</v>
      </c>
      <c r="H7">
        <v>58.6</v>
      </c>
      <c r="I7">
        <v>0.56599999999999995</v>
      </c>
      <c r="J7">
        <v>1.5</v>
      </c>
      <c r="K7">
        <v>7.4</v>
      </c>
      <c r="L7">
        <v>0.871</v>
      </c>
      <c r="M7">
        <v>51.6</v>
      </c>
      <c r="N7">
        <v>9.6999999999999993</v>
      </c>
      <c r="O7">
        <v>20.2</v>
      </c>
      <c r="P7">
        <v>94.6</v>
      </c>
      <c r="Q7">
        <v>8.1999999999999993</v>
      </c>
    </row>
    <row r="8" spans="1:17" x14ac:dyDescent="0.25">
      <c r="A8">
        <v>200000524</v>
      </c>
      <c r="B8" t="s">
        <v>7</v>
      </c>
      <c r="C8">
        <v>-33.886110000000002</v>
      </c>
      <c r="D8">
        <v>19.087499999999999</v>
      </c>
      <c r="E8">
        <v>3.4</v>
      </c>
      <c r="F8">
        <v>16.399999999999999</v>
      </c>
      <c r="G8">
        <v>40.325000000000003</v>
      </c>
      <c r="H8">
        <v>8.4</v>
      </c>
      <c r="I8">
        <v>0.23499999999999999</v>
      </c>
      <c r="J8">
        <v>0.5</v>
      </c>
      <c r="K8">
        <v>0.75</v>
      </c>
      <c r="L8">
        <v>0.621</v>
      </c>
      <c r="M8">
        <v>8.6999999999999993</v>
      </c>
      <c r="N8">
        <v>1.4</v>
      </c>
      <c r="O8">
        <v>4.5</v>
      </c>
      <c r="P8">
        <v>5</v>
      </c>
      <c r="Q8">
        <v>6.7</v>
      </c>
    </row>
    <row r="9" spans="1:17" x14ac:dyDescent="0.25">
      <c r="A9">
        <v>200000528</v>
      </c>
      <c r="B9" t="s">
        <v>8</v>
      </c>
      <c r="C9">
        <v>-33.923609999999996</v>
      </c>
      <c r="D9">
        <v>19.115829999999999</v>
      </c>
      <c r="E9">
        <v>14.7</v>
      </c>
      <c r="F9">
        <v>18.2</v>
      </c>
      <c r="G9">
        <v>128.52199999999999</v>
      </c>
      <c r="H9">
        <v>19.7</v>
      </c>
      <c r="I9">
        <v>0.91900000000000004</v>
      </c>
      <c r="J9">
        <v>2.1</v>
      </c>
      <c r="K9">
        <v>2</v>
      </c>
      <c r="L9">
        <v>0.33900000000000002</v>
      </c>
      <c r="M9">
        <v>19.600000000000001</v>
      </c>
      <c r="N9">
        <v>1</v>
      </c>
      <c r="O9">
        <v>9.4</v>
      </c>
      <c r="P9">
        <v>56</v>
      </c>
      <c r="Q9">
        <v>8.1</v>
      </c>
    </row>
    <row r="10" spans="1:17" x14ac:dyDescent="0.25">
      <c r="A10">
        <v>200000532</v>
      </c>
      <c r="B10" t="s">
        <v>9</v>
      </c>
      <c r="C10">
        <v>-33.937600000000003</v>
      </c>
      <c r="D10">
        <v>19.102799999999998</v>
      </c>
      <c r="E10">
        <v>11.5</v>
      </c>
      <c r="F10">
        <v>12.5</v>
      </c>
      <c r="G10">
        <v>104.102</v>
      </c>
      <c r="H10">
        <v>16.8</v>
      </c>
      <c r="I10">
        <v>0.217</v>
      </c>
      <c r="J10">
        <v>1.6</v>
      </c>
      <c r="K10">
        <v>1.7</v>
      </c>
      <c r="L10">
        <v>0.99</v>
      </c>
      <c r="M10">
        <v>15.3</v>
      </c>
      <c r="N10">
        <v>0.6</v>
      </c>
      <c r="O10">
        <v>14.8</v>
      </c>
      <c r="P10">
        <v>46.1</v>
      </c>
      <c r="Q10">
        <v>8.1</v>
      </c>
    </row>
    <row r="11" spans="1:17" x14ac:dyDescent="0.25">
      <c r="A11">
        <v>200000534</v>
      </c>
      <c r="B11" t="s">
        <v>10</v>
      </c>
      <c r="C11">
        <v>-33.930799999999998</v>
      </c>
      <c r="D11">
        <v>19.118200000000002</v>
      </c>
      <c r="E11">
        <v>14.6</v>
      </c>
      <c r="F11">
        <v>13.8</v>
      </c>
      <c r="G11">
        <v>127.916</v>
      </c>
      <c r="H11">
        <v>17.2</v>
      </c>
      <c r="I11">
        <v>0.48699999999999999</v>
      </c>
      <c r="J11">
        <v>1.5</v>
      </c>
      <c r="K11">
        <v>2</v>
      </c>
      <c r="L11">
        <v>1.171</v>
      </c>
      <c r="M11">
        <v>14.6</v>
      </c>
      <c r="N11">
        <v>2</v>
      </c>
      <c r="O11">
        <v>18.3</v>
      </c>
      <c r="P11">
        <v>60.3</v>
      </c>
      <c r="Q11">
        <v>8.1</v>
      </c>
    </row>
    <row r="12" spans="1:17" x14ac:dyDescent="0.25">
      <c r="A12">
        <v>200000536</v>
      </c>
      <c r="B12" t="s">
        <v>11</v>
      </c>
      <c r="C12">
        <v>-33.9178</v>
      </c>
      <c r="D12">
        <v>19.107800000000001</v>
      </c>
      <c r="E12">
        <v>8.6</v>
      </c>
      <c r="F12">
        <v>24</v>
      </c>
      <c r="G12">
        <v>91.447000000000003</v>
      </c>
      <c r="H12">
        <v>14.1</v>
      </c>
      <c r="I12">
        <v>0.33500000000000002</v>
      </c>
      <c r="J12">
        <v>2.4</v>
      </c>
      <c r="K12">
        <v>0.75</v>
      </c>
      <c r="L12">
        <v>0.159</v>
      </c>
      <c r="M12">
        <v>13.4</v>
      </c>
      <c r="N12">
        <v>3</v>
      </c>
      <c r="O12">
        <v>0.5</v>
      </c>
      <c r="P12">
        <v>31.3</v>
      </c>
      <c r="Q12">
        <v>7.6</v>
      </c>
    </row>
    <row r="13" spans="1:17" x14ac:dyDescent="0.25">
      <c r="A13">
        <v>200000536</v>
      </c>
      <c r="B13" t="s">
        <v>11</v>
      </c>
      <c r="C13">
        <v>-33.9178</v>
      </c>
      <c r="D13">
        <v>19.107800000000001</v>
      </c>
      <c r="E13">
        <v>8.6</v>
      </c>
      <c r="F13">
        <v>24</v>
      </c>
      <c r="G13">
        <v>91.447000000000003</v>
      </c>
      <c r="H13">
        <v>14.1</v>
      </c>
      <c r="I13">
        <v>0.33500000000000002</v>
      </c>
      <c r="J13">
        <v>2.4</v>
      </c>
      <c r="K13">
        <v>0.75</v>
      </c>
      <c r="L13">
        <v>0.159</v>
      </c>
      <c r="M13">
        <v>13.4</v>
      </c>
      <c r="N13">
        <v>3</v>
      </c>
      <c r="O13">
        <v>0.5</v>
      </c>
      <c r="P13">
        <v>31.3</v>
      </c>
      <c r="Q13">
        <v>7.6</v>
      </c>
    </row>
    <row r="14" spans="1:17" x14ac:dyDescent="0.25">
      <c r="A14">
        <v>200000540</v>
      </c>
      <c r="B14" t="s">
        <v>12</v>
      </c>
      <c r="C14">
        <v>-33.864800000000002</v>
      </c>
      <c r="D14">
        <v>19.0459</v>
      </c>
      <c r="E14">
        <v>10.3</v>
      </c>
      <c r="F14">
        <v>25</v>
      </c>
      <c r="G14">
        <v>94.772999999999996</v>
      </c>
      <c r="H14">
        <v>19</v>
      </c>
      <c r="I14">
        <v>0.32900000000000001</v>
      </c>
      <c r="J14">
        <v>0.5</v>
      </c>
      <c r="K14">
        <v>1.9</v>
      </c>
      <c r="L14">
        <v>4.3390000000000004</v>
      </c>
      <c r="M14">
        <v>13</v>
      </c>
      <c r="N14">
        <v>17.899999999999999</v>
      </c>
      <c r="O14">
        <v>2.4</v>
      </c>
      <c r="P14">
        <v>5</v>
      </c>
      <c r="Q14">
        <v>4.2</v>
      </c>
    </row>
    <row r="15" spans="1:17" x14ac:dyDescent="0.25">
      <c r="A15">
        <v>200000544</v>
      </c>
      <c r="B15" t="s">
        <v>13</v>
      </c>
      <c r="C15">
        <v>-33.867899999999999</v>
      </c>
      <c r="D15">
        <v>19.040700000000001</v>
      </c>
      <c r="E15">
        <v>4.7</v>
      </c>
      <c r="F15">
        <v>18.399999999999999</v>
      </c>
      <c r="G15">
        <v>55.524000000000001</v>
      </c>
      <c r="H15">
        <v>11.9</v>
      </c>
      <c r="I15">
        <v>9.4E-2</v>
      </c>
      <c r="J15">
        <v>1.2</v>
      </c>
      <c r="K15">
        <v>1.9</v>
      </c>
      <c r="L15">
        <v>1.206</v>
      </c>
      <c r="M15">
        <v>10.5</v>
      </c>
      <c r="N15">
        <v>7.2</v>
      </c>
      <c r="O15">
        <v>3.3</v>
      </c>
      <c r="P15">
        <v>5</v>
      </c>
      <c r="Q15">
        <v>7.2</v>
      </c>
    </row>
    <row r="16" spans="1:17" x14ac:dyDescent="0.25">
      <c r="A16">
        <v>200000548</v>
      </c>
      <c r="B16" t="s">
        <v>15</v>
      </c>
      <c r="C16">
        <v>-33.926299999999998</v>
      </c>
      <c r="D16">
        <v>19.122</v>
      </c>
      <c r="E16">
        <v>28.7</v>
      </c>
      <c r="F16">
        <v>51.6</v>
      </c>
      <c r="G16">
        <v>249.142</v>
      </c>
      <c r="H16">
        <v>37</v>
      </c>
      <c r="I16">
        <v>0.437</v>
      </c>
      <c r="J16">
        <v>3.5</v>
      </c>
      <c r="K16">
        <v>5.2</v>
      </c>
      <c r="L16">
        <v>0.05</v>
      </c>
      <c r="M16">
        <v>36.4</v>
      </c>
      <c r="N16">
        <v>8.5</v>
      </c>
      <c r="O16">
        <v>23.3</v>
      </c>
      <c r="P16">
        <v>93.9</v>
      </c>
      <c r="Q16">
        <v>7.9</v>
      </c>
    </row>
    <row r="17" spans="1:17" x14ac:dyDescent="0.25">
      <c r="A17">
        <v>200000548</v>
      </c>
      <c r="B17" t="s">
        <v>15</v>
      </c>
      <c r="C17">
        <v>-33.926299999999998</v>
      </c>
      <c r="D17">
        <v>19.122</v>
      </c>
      <c r="E17">
        <v>26.3</v>
      </c>
      <c r="F17">
        <v>67.900000000000006</v>
      </c>
      <c r="G17">
        <v>248.423</v>
      </c>
      <c r="H17">
        <v>35.5</v>
      </c>
      <c r="I17">
        <v>0.249</v>
      </c>
      <c r="J17">
        <v>2.8</v>
      </c>
      <c r="K17">
        <v>5.7</v>
      </c>
      <c r="L17">
        <v>0.2</v>
      </c>
      <c r="M17">
        <v>34.6</v>
      </c>
      <c r="N17">
        <v>8.5</v>
      </c>
      <c r="O17">
        <v>24.1</v>
      </c>
      <c r="P17">
        <v>83.1</v>
      </c>
      <c r="Q17">
        <v>8.1999999999999993</v>
      </c>
    </row>
    <row r="18" spans="1:17" x14ac:dyDescent="0.25">
      <c r="A18">
        <v>200000550</v>
      </c>
      <c r="B18" t="s">
        <v>16</v>
      </c>
      <c r="C18">
        <v>-33.88194</v>
      </c>
      <c r="D18">
        <v>19.081389999999999</v>
      </c>
      <c r="E18">
        <v>2.5</v>
      </c>
      <c r="H18">
        <v>13.4</v>
      </c>
      <c r="I18">
        <v>2.5000000000000001E-2</v>
      </c>
      <c r="J18">
        <v>1.5</v>
      </c>
      <c r="K18">
        <v>1.5</v>
      </c>
      <c r="L18">
        <v>1.028</v>
      </c>
      <c r="N18">
        <v>1</v>
      </c>
      <c r="O18">
        <v>4.7</v>
      </c>
      <c r="P18">
        <v>15</v>
      </c>
      <c r="Q18">
        <v>6.9</v>
      </c>
    </row>
    <row r="19" spans="1:17" x14ac:dyDescent="0.25">
      <c r="A19">
        <v>200000552</v>
      </c>
      <c r="B19" t="s">
        <v>17</v>
      </c>
      <c r="C19">
        <v>-33.875700000000002</v>
      </c>
      <c r="D19">
        <v>19.052199999999999</v>
      </c>
      <c r="E19">
        <v>1.25</v>
      </c>
      <c r="F19">
        <v>26</v>
      </c>
      <c r="G19">
        <v>58.481000000000002</v>
      </c>
      <c r="H19">
        <v>11.3</v>
      </c>
      <c r="I19">
        <v>0.32100000000000001</v>
      </c>
      <c r="J19">
        <v>0.5</v>
      </c>
      <c r="K19">
        <v>1.7</v>
      </c>
      <c r="L19">
        <v>1.0660000000000001</v>
      </c>
      <c r="M19">
        <v>14.9</v>
      </c>
      <c r="N19">
        <v>2.9</v>
      </c>
      <c r="O19">
        <v>4.2</v>
      </c>
      <c r="P19">
        <v>5</v>
      </c>
      <c r="Q19">
        <v>6.3</v>
      </c>
    </row>
    <row r="20" spans="1:17" x14ac:dyDescent="0.25">
      <c r="A20">
        <v>200000552</v>
      </c>
      <c r="B20" t="s">
        <v>17</v>
      </c>
      <c r="C20">
        <v>-33.875700000000002</v>
      </c>
      <c r="D20">
        <v>19.052199999999999</v>
      </c>
      <c r="E20">
        <v>2.6</v>
      </c>
      <c r="F20">
        <v>32.4</v>
      </c>
      <c r="G20">
        <v>64.588999999999999</v>
      </c>
      <c r="H20">
        <v>14.7</v>
      </c>
      <c r="I20">
        <v>7.9000000000000001E-2</v>
      </c>
      <c r="J20">
        <v>2.2999999999999998</v>
      </c>
      <c r="K20">
        <v>1.7</v>
      </c>
      <c r="L20">
        <v>0.68200000000000005</v>
      </c>
      <c r="M20">
        <v>15.7</v>
      </c>
      <c r="N20">
        <v>0.6</v>
      </c>
      <c r="O20">
        <v>4.4000000000000004</v>
      </c>
      <c r="P20">
        <v>5</v>
      </c>
      <c r="Q20">
        <v>5.0999999999999996</v>
      </c>
    </row>
    <row r="21" spans="1:17" x14ac:dyDescent="0.25">
      <c r="A21">
        <v>200000586</v>
      </c>
      <c r="B21" t="s">
        <v>18</v>
      </c>
      <c r="C21">
        <v>-33.88541</v>
      </c>
      <c r="D21">
        <v>19.05058</v>
      </c>
      <c r="E21">
        <v>20.5</v>
      </c>
      <c r="F21">
        <v>19.600000000000001</v>
      </c>
      <c r="G21">
        <v>187.35300000000001</v>
      </c>
      <c r="H21">
        <v>24.2</v>
      </c>
      <c r="I21">
        <v>0.33</v>
      </c>
      <c r="J21">
        <v>2.6</v>
      </c>
      <c r="K21">
        <v>3.4</v>
      </c>
      <c r="L21">
        <v>0.05</v>
      </c>
      <c r="M21">
        <v>22.7</v>
      </c>
      <c r="N21">
        <v>1.4</v>
      </c>
      <c r="O21">
        <v>18.3</v>
      </c>
      <c r="P21">
        <v>95.5</v>
      </c>
      <c r="Q21">
        <v>8.3000000000000007</v>
      </c>
    </row>
    <row r="22" spans="1:17" x14ac:dyDescent="0.25">
      <c r="A22">
        <v>200000586</v>
      </c>
      <c r="B22" t="s">
        <v>18</v>
      </c>
      <c r="C22">
        <v>-33.88541</v>
      </c>
      <c r="D22">
        <v>19.05058</v>
      </c>
      <c r="E22">
        <v>20.8</v>
      </c>
      <c r="F22">
        <v>21.5</v>
      </c>
      <c r="G22">
        <v>184.25399999999999</v>
      </c>
      <c r="H22">
        <v>24.6</v>
      </c>
      <c r="I22">
        <v>0.122</v>
      </c>
      <c r="J22">
        <v>2</v>
      </c>
      <c r="K22">
        <v>2.6</v>
      </c>
      <c r="L22">
        <v>0.05</v>
      </c>
      <c r="M22">
        <v>25</v>
      </c>
      <c r="N22">
        <v>1.6</v>
      </c>
      <c r="O22">
        <v>19.2</v>
      </c>
      <c r="P22">
        <v>90.4</v>
      </c>
      <c r="Q22">
        <v>8.3000000000000007</v>
      </c>
    </row>
    <row r="23" spans="1:17" x14ac:dyDescent="0.25">
      <c r="A23">
        <v>200000690</v>
      </c>
      <c r="B23" t="s">
        <v>19</v>
      </c>
      <c r="C23">
        <v>-33.916939999999997</v>
      </c>
      <c r="D23">
        <v>19.0825</v>
      </c>
      <c r="E23">
        <v>6.6</v>
      </c>
      <c r="F23">
        <v>30.8</v>
      </c>
      <c r="G23">
        <v>76.885999999999996</v>
      </c>
      <c r="H23">
        <v>15.1</v>
      </c>
      <c r="I23">
        <v>2.5000000000000001E-2</v>
      </c>
      <c r="J23">
        <v>1.25</v>
      </c>
      <c r="K23">
        <v>1.8</v>
      </c>
      <c r="L23">
        <v>0.05</v>
      </c>
      <c r="M23">
        <v>15</v>
      </c>
      <c r="N23">
        <v>5</v>
      </c>
      <c r="O23">
        <v>1.4</v>
      </c>
      <c r="P23">
        <v>13.2</v>
      </c>
      <c r="Q23">
        <v>7.5</v>
      </c>
    </row>
    <row r="24" spans="1:17" x14ac:dyDescent="0.25">
      <c r="A24">
        <v>200000692</v>
      </c>
      <c r="B24" t="s">
        <v>20</v>
      </c>
      <c r="C24">
        <v>-33.913609999999998</v>
      </c>
      <c r="D24">
        <v>19.088059999999999</v>
      </c>
      <c r="E24">
        <v>1.7</v>
      </c>
      <c r="F24">
        <v>22.8</v>
      </c>
      <c r="G24">
        <v>47.435000000000002</v>
      </c>
      <c r="H24">
        <v>9.6</v>
      </c>
      <c r="I24">
        <v>2.5000000000000001E-2</v>
      </c>
      <c r="J24">
        <v>1.25</v>
      </c>
      <c r="K24">
        <v>1.7</v>
      </c>
      <c r="L24">
        <v>0.151</v>
      </c>
      <c r="M24">
        <v>11.6</v>
      </c>
      <c r="N24">
        <v>1.5</v>
      </c>
      <c r="O24">
        <v>3.4</v>
      </c>
      <c r="P24">
        <v>5</v>
      </c>
      <c r="Q24">
        <v>6.5</v>
      </c>
    </row>
    <row r="25" spans="1:17" x14ac:dyDescent="0.25">
      <c r="A25">
        <v>200000694</v>
      </c>
      <c r="B25" t="s">
        <v>21</v>
      </c>
      <c r="C25">
        <v>-33.914720000000003</v>
      </c>
      <c r="D25">
        <v>19.080829999999999</v>
      </c>
      <c r="E25">
        <v>1.25</v>
      </c>
      <c r="F25">
        <v>11</v>
      </c>
      <c r="G25">
        <v>27.433</v>
      </c>
      <c r="H25">
        <v>5.7</v>
      </c>
      <c r="I25">
        <v>0.60799999999999998</v>
      </c>
      <c r="J25">
        <v>0.5</v>
      </c>
      <c r="K25">
        <v>0.75</v>
      </c>
      <c r="L25">
        <v>0.48199999999999998</v>
      </c>
      <c r="M25">
        <v>4.4000000000000004</v>
      </c>
      <c r="N25">
        <v>0.6</v>
      </c>
      <c r="O25">
        <v>3.1</v>
      </c>
      <c r="P25">
        <v>5</v>
      </c>
      <c r="Q25">
        <v>5.0999999999999996</v>
      </c>
    </row>
    <row r="26" spans="1:17" x14ac:dyDescent="0.25">
      <c r="A26">
        <v>200000694</v>
      </c>
      <c r="B26" t="s">
        <v>21</v>
      </c>
      <c r="C26">
        <v>-33.914720000000003</v>
      </c>
      <c r="D26">
        <v>19.080829999999999</v>
      </c>
      <c r="E26">
        <v>1.25</v>
      </c>
      <c r="F26">
        <v>10.5</v>
      </c>
      <c r="G26">
        <v>31.242999999999999</v>
      </c>
      <c r="H26">
        <v>5.4</v>
      </c>
      <c r="I26">
        <v>0.34899999999999998</v>
      </c>
      <c r="J26">
        <v>0.5</v>
      </c>
      <c r="K26">
        <v>0.75</v>
      </c>
      <c r="L26">
        <v>0.20399999999999999</v>
      </c>
      <c r="M26">
        <v>5.8</v>
      </c>
      <c r="N26">
        <v>5</v>
      </c>
      <c r="O26">
        <v>5.7</v>
      </c>
      <c r="P26">
        <v>5</v>
      </c>
      <c r="Q26">
        <v>6.1</v>
      </c>
    </row>
    <row r="27" spans="1:17" x14ac:dyDescent="0.25">
      <c r="A27">
        <v>200000696</v>
      </c>
      <c r="B27" t="s">
        <v>22</v>
      </c>
      <c r="C27">
        <v>-33.898330000000001</v>
      </c>
      <c r="D27">
        <v>19.081389999999999</v>
      </c>
      <c r="E27">
        <v>1.25</v>
      </c>
      <c r="F27">
        <v>24.8</v>
      </c>
      <c r="G27">
        <v>53.393000000000001</v>
      </c>
      <c r="H27">
        <v>10.199999999999999</v>
      </c>
      <c r="I27">
        <v>0.23899999999999999</v>
      </c>
      <c r="J27">
        <v>0.5</v>
      </c>
      <c r="K27">
        <v>1.7</v>
      </c>
      <c r="L27">
        <v>0.05</v>
      </c>
      <c r="M27">
        <v>12.8</v>
      </c>
      <c r="N27">
        <v>5.4</v>
      </c>
      <c r="O27">
        <v>5</v>
      </c>
      <c r="P27">
        <v>5</v>
      </c>
      <c r="Q27">
        <v>4.5999999999999996</v>
      </c>
    </row>
    <row r="28" spans="1:17" x14ac:dyDescent="0.25">
      <c r="A28">
        <v>200000698</v>
      </c>
      <c r="B28" t="s">
        <v>23</v>
      </c>
      <c r="C28">
        <v>-33.900829999999999</v>
      </c>
      <c r="D28">
        <v>19.079170000000001</v>
      </c>
      <c r="E28">
        <v>1.5</v>
      </c>
      <c r="F28">
        <v>26.7</v>
      </c>
      <c r="G28">
        <v>55.063000000000002</v>
      </c>
      <c r="H28">
        <v>11.6</v>
      </c>
      <c r="I28">
        <v>2.5000000000000001E-2</v>
      </c>
      <c r="J28">
        <v>1.25</v>
      </c>
      <c r="K28">
        <v>2.4</v>
      </c>
      <c r="L28">
        <v>0.45100000000000001</v>
      </c>
      <c r="M28">
        <v>13.3</v>
      </c>
      <c r="N28">
        <v>1.7</v>
      </c>
      <c r="O28">
        <v>3.4</v>
      </c>
      <c r="P28">
        <v>5</v>
      </c>
      <c r="Q28">
        <v>6.6</v>
      </c>
    </row>
    <row r="29" spans="1:17" x14ac:dyDescent="0.25">
      <c r="A29">
        <v>200000698</v>
      </c>
      <c r="B29" t="s">
        <v>23</v>
      </c>
      <c r="C29">
        <v>-33.900829999999999</v>
      </c>
      <c r="D29">
        <v>19.079170000000001</v>
      </c>
      <c r="E29">
        <v>3.7</v>
      </c>
      <c r="F29">
        <v>24.1</v>
      </c>
      <c r="G29">
        <v>52.234999999999999</v>
      </c>
      <c r="H29">
        <v>10.3</v>
      </c>
      <c r="I29">
        <v>0.216</v>
      </c>
      <c r="J29">
        <v>0.5</v>
      </c>
      <c r="K29">
        <v>0.75</v>
      </c>
      <c r="L29">
        <v>0.53700000000000003</v>
      </c>
      <c r="M29">
        <v>13.3</v>
      </c>
      <c r="N29">
        <v>0.6</v>
      </c>
      <c r="O29">
        <v>3.5</v>
      </c>
      <c r="P29">
        <v>5</v>
      </c>
      <c r="Q29">
        <v>6.7</v>
      </c>
    </row>
    <row r="30" spans="1:17" x14ac:dyDescent="0.25">
      <c r="A30">
        <v>200189652</v>
      </c>
      <c r="B30" t="s">
        <v>25</v>
      </c>
      <c r="C30">
        <v>-33.9343</v>
      </c>
      <c r="D30">
        <v>19.081939999999999</v>
      </c>
      <c r="E30">
        <v>1.25</v>
      </c>
      <c r="F30">
        <v>6.2</v>
      </c>
      <c r="G30">
        <v>23.41</v>
      </c>
      <c r="H30">
        <v>4.4000000000000004</v>
      </c>
      <c r="I30">
        <v>0.17499999999999999</v>
      </c>
      <c r="J30">
        <v>0.5</v>
      </c>
      <c r="K30">
        <v>0.75</v>
      </c>
      <c r="L30">
        <v>0.55200000000000005</v>
      </c>
      <c r="M30">
        <v>4</v>
      </c>
      <c r="N30">
        <v>1.9</v>
      </c>
      <c r="O30">
        <v>2.7</v>
      </c>
      <c r="P30">
        <v>5</v>
      </c>
      <c r="Q30">
        <v>6.4</v>
      </c>
    </row>
    <row r="31" spans="1:17" x14ac:dyDescent="0.25">
      <c r="A31" s="9" t="s">
        <v>54</v>
      </c>
      <c r="E31" s="9">
        <f t="shared" ref="E31:Q31" si="0">MEDIAN(E2:E30)</f>
        <v>8.6</v>
      </c>
      <c r="F31" s="9">
        <f t="shared" si="0"/>
        <v>24.1</v>
      </c>
      <c r="G31" s="9">
        <f t="shared" si="0"/>
        <v>91.447000000000003</v>
      </c>
      <c r="H31" s="9">
        <f t="shared" si="0"/>
        <v>15.1</v>
      </c>
      <c r="I31" s="9">
        <f t="shared" si="0"/>
        <v>0.32900000000000001</v>
      </c>
      <c r="J31" s="9">
        <f t="shared" si="0"/>
        <v>1.5</v>
      </c>
      <c r="K31" s="9">
        <f t="shared" si="0"/>
        <v>1.9</v>
      </c>
      <c r="L31" s="9">
        <f t="shared" si="0"/>
        <v>0.55200000000000005</v>
      </c>
      <c r="M31" s="9">
        <f t="shared" si="0"/>
        <v>14.95</v>
      </c>
      <c r="N31" s="9">
        <f t="shared" si="0"/>
        <v>2</v>
      </c>
      <c r="O31" s="9">
        <f t="shared" si="0"/>
        <v>5</v>
      </c>
      <c r="P31" s="9">
        <f t="shared" si="0"/>
        <v>31.1</v>
      </c>
      <c r="Q31" s="9">
        <f t="shared" si="0"/>
        <v>7.4</v>
      </c>
    </row>
    <row r="32" spans="1:17" x14ac:dyDescent="0.25">
      <c r="A32" s="9" t="s">
        <v>55</v>
      </c>
      <c r="E32" s="10">
        <f>AVERAGE(E2:E30)</f>
        <v>11.153448275862068</v>
      </c>
      <c r="F32" s="10">
        <f t="shared" ref="F32:Q32" si="1">AVERAGE(F2:F30)</f>
        <v>28.248148148148147</v>
      </c>
      <c r="G32" s="10">
        <f t="shared" si="1"/>
        <v>108.54822222222222</v>
      </c>
      <c r="H32" s="10">
        <f t="shared" si="1"/>
        <v>18.996551724137934</v>
      </c>
      <c r="I32" s="10">
        <f t="shared" si="1"/>
        <v>0.31993103448275872</v>
      </c>
      <c r="J32" s="10">
        <f t="shared" si="1"/>
        <v>1.8120689655172413</v>
      </c>
      <c r="K32" s="10">
        <f t="shared" si="1"/>
        <v>2.4913793103448283</v>
      </c>
      <c r="L32" s="10">
        <f t="shared" si="1"/>
        <v>1.0127931034482758</v>
      </c>
      <c r="M32" s="10">
        <f t="shared" si="1"/>
        <v>18.835714285714285</v>
      </c>
      <c r="N32" s="10">
        <f t="shared" si="1"/>
        <v>3.7310344827586208</v>
      </c>
      <c r="O32" s="10">
        <f t="shared" si="1"/>
        <v>10.106896551724137</v>
      </c>
      <c r="P32" s="10">
        <f t="shared" si="1"/>
        <v>34.141379310344831</v>
      </c>
      <c r="Q32" s="10">
        <f t="shared" si="1"/>
        <v>7.0586206896551733</v>
      </c>
    </row>
    <row r="33" spans="1:17" x14ac:dyDescent="0.25">
      <c r="A33" s="9" t="s">
        <v>56</v>
      </c>
      <c r="E33" s="11">
        <f>_xlfn.PERCENTILE.INC(E2:E30,0.95)</f>
        <v>28.94</v>
      </c>
      <c r="F33" s="11">
        <f t="shared" ref="F33:Q33" si="2">_xlfn.PERCENTILE.INC(F2:F30,0.95)</f>
        <v>63.009999999999991</v>
      </c>
      <c r="G33" s="11">
        <f t="shared" si="2"/>
        <v>248.9263</v>
      </c>
      <c r="H33" s="11">
        <f t="shared" si="2"/>
        <v>42.699999999999982</v>
      </c>
      <c r="I33" s="11">
        <f t="shared" si="2"/>
        <v>0.59119999999999984</v>
      </c>
      <c r="J33" s="11">
        <f t="shared" si="2"/>
        <v>4.0399999999999983</v>
      </c>
      <c r="K33" s="11">
        <f t="shared" si="2"/>
        <v>6.7199999999999971</v>
      </c>
      <c r="L33" s="11">
        <f t="shared" si="2"/>
        <v>2.9119999999999999</v>
      </c>
      <c r="M33" s="11">
        <f t="shared" si="2"/>
        <v>44.45999999999998</v>
      </c>
      <c r="N33" s="11">
        <f t="shared" si="2"/>
        <v>9.2199999999999971</v>
      </c>
      <c r="O33" s="11">
        <f t="shared" si="2"/>
        <v>22.939999999999998</v>
      </c>
      <c r="P33" s="11">
        <f t="shared" si="2"/>
        <v>94.32</v>
      </c>
      <c r="Q33" s="11">
        <f t="shared" si="2"/>
        <v>8.26</v>
      </c>
    </row>
    <row r="34" spans="1:17" x14ac:dyDescent="0.25">
      <c r="A34" s="9" t="s">
        <v>57</v>
      </c>
      <c r="E34" s="7">
        <f>_xlfn.PERCENTILE.INC(E2:E30,0.05)</f>
        <v>1.25</v>
      </c>
      <c r="F34" s="7">
        <f t="shared" ref="F34:Q34" si="3">_xlfn.PERCENTILE.INC(F2:F30,0.05)</f>
        <v>10.65</v>
      </c>
      <c r="G34" s="7">
        <f t="shared" si="3"/>
        <v>28.576000000000001</v>
      </c>
      <c r="H34" s="7">
        <f t="shared" si="3"/>
        <v>5.5200000000000005</v>
      </c>
      <c r="I34" s="7">
        <f t="shared" si="3"/>
        <v>2.5000000000000001E-2</v>
      </c>
      <c r="J34" s="7">
        <f t="shared" si="3"/>
        <v>0.5</v>
      </c>
      <c r="K34" s="7">
        <f t="shared" si="3"/>
        <v>0.75</v>
      </c>
      <c r="L34" s="7">
        <f t="shared" si="3"/>
        <v>0.05</v>
      </c>
      <c r="M34" s="7">
        <f t="shared" si="3"/>
        <v>4.8900000000000006</v>
      </c>
      <c r="N34" s="7">
        <f t="shared" si="3"/>
        <v>0.6</v>
      </c>
      <c r="O34" s="7">
        <f t="shared" si="3"/>
        <v>0.86000000000000032</v>
      </c>
      <c r="P34" s="7">
        <f t="shared" si="3"/>
        <v>5</v>
      </c>
      <c r="Q34" s="7">
        <f t="shared" si="3"/>
        <v>4.8</v>
      </c>
    </row>
    <row r="36" spans="1:17" s="8" customFormat="1" x14ac:dyDescent="0.25">
      <c r="A36" s="8">
        <v>200000524</v>
      </c>
      <c r="B36" s="8" t="s">
        <v>7</v>
      </c>
      <c r="C36" s="8">
        <v>-33.886110000000002</v>
      </c>
      <c r="D36" s="8">
        <v>19.087499999999999</v>
      </c>
      <c r="E36" s="8">
        <v>1.25</v>
      </c>
      <c r="F36" s="8">
        <v>16.100000000000001</v>
      </c>
      <c r="G36" s="8">
        <v>48.679000000000002</v>
      </c>
      <c r="H36" s="8">
        <v>7.5</v>
      </c>
      <c r="I36" s="8">
        <v>0.372</v>
      </c>
      <c r="J36" s="8">
        <v>0.5</v>
      </c>
      <c r="K36" s="8">
        <v>0.75</v>
      </c>
      <c r="L36" s="8">
        <v>0.59699999999999998</v>
      </c>
      <c r="M36" s="8">
        <v>8.5</v>
      </c>
      <c r="N36" s="8">
        <v>1.4</v>
      </c>
      <c r="O36" s="8">
        <v>4.3</v>
      </c>
      <c r="P36" s="8">
        <v>14</v>
      </c>
      <c r="Q36" s="8">
        <v>5.8</v>
      </c>
    </row>
    <row r="37" spans="1:17" s="8" customFormat="1" x14ac:dyDescent="0.25">
      <c r="A37" s="8">
        <v>200000528</v>
      </c>
      <c r="B37" s="8" t="s">
        <v>8</v>
      </c>
      <c r="C37" s="8">
        <v>-33.923609999999996</v>
      </c>
      <c r="D37" s="8">
        <v>19.115829999999999</v>
      </c>
      <c r="E37" s="8">
        <v>12.7</v>
      </c>
      <c r="F37" s="8">
        <v>21.5</v>
      </c>
      <c r="G37" s="8">
        <v>156.31800000000001</v>
      </c>
      <c r="H37" s="8">
        <v>20.9</v>
      </c>
      <c r="I37" s="8">
        <v>0.97099999999999997</v>
      </c>
      <c r="J37" s="8">
        <v>4.4000000000000004</v>
      </c>
      <c r="K37" s="8">
        <v>1.8</v>
      </c>
      <c r="L37" s="8">
        <v>7.5949999999999998</v>
      </c>
      <c r="M37" s="8">
        <v>20.2</v>
      </c>
      <c r="N37" s="8">
        <v>2.4</v>
      </c>
      <c r="O37" s="8">
        <v>18.3</v>
      </c>
      <c r="P37" s="8">
        <v>26.9</v>
      </c>
      <c r="Q37" s="8">
        <v>6.8</v>
      </c>
    </row>
    <row r="38" spans="1:17" s="8" customFormat="1" x14ac:dyDescent="0.25">
      <c r="A38" s="8">
        <v>200000540</v>
      </c>
      <c r="B38" s="8" t="s">
        <v>12</v>
      </c>
      <c r="C38" s="8">
        <v>-33.864800000000002</v>
      </c>
      <c r="D38" s="8">
        <v>19.0459</v>
      </c>
      <c r="E38" s="8">
        <v>3.6</v>
      </c>
      <c r="F38" s="8">
        <v>24.8</v>
      </c>
      <c r="G38" s="8">
        <v>72.680000000000007</v>
      </c>
      <c r="H38" s="8">
        <v>18.8</v>
      </c>
      <c r="I38" s="8">
        <v>7.1999999999999995E-2</v>
      </c>
      <c r="J38" s="8">
        <v>0.5</v>
      </c>
      <c r="K38" s="8">
        <v>0.75</v>
      </c>
      <c r="L38" s="8">
        <v>0.05</v>
      </c>
      <c r="M38" s="8">
        <v>12.1</v>
      </c>
      <c r="N38" s="8">
        <v>21.9</v>
      </c>
      <c r="O38" s="8">
        <v>0.5</v>
      </c>
      <c r="P38" s="8">
        <v>5</v>
      </c>
      <c r="Q38" s="8">
        <v>4</v>
      </c>
    </row>
    <row r="39" spans="1:17" s="8" customFormat="1" x14ac:dyDescent="0.25">
      <c r="A39" s="8">
        <v>200000544</v>
      </c>
      <c r="B39" s="8" t="s">
        <v>13</v>
      </c>
      <c r="C39" s="8">
        <v>-33.867899999999999</v>
      </c>
      <c r="D39" s="8">
        <v>19.040700000000001</v>
      </c>
      <c r="E39" s="8">
        <v>1.25</v>
      </c>
      <c r="F39" s="8">
        <v>22.2</v>
      </c>
      <c r="G39" s="8">
        <v>58.750999999999998</v>
      </c>
      <c r="H39" s="8">
        <v>10</v>
      </c>
      <c r="I39" s="8">
        <v>0.3</v>
      </c>
      <c r="J39" s="8">
        <v>0.5</v>
      </c>
      <c r="K39" s="8">
        <v>0.75</v>
      </c>
      <c r="L39" s="8">
        <v>1.8220000000000001</v>
      </c>
      <c r="M39" s="8">
        <v>11.7</v>
      </c>
      <c r="N39" s="8">
        <v>0.6</v>
      </c>
      <c r="O39" s="8">
        <v>4.5999999999999996</v>
      </c>
      <c r="P39" s="8">
        <v>10.9</v>
      </c>
      <c r="Q39" s="8">
        <v>5.5</v>
      </c>
    </row>
    <row r="40" spans="1:17" s="8" customFormat="1" x14ac:dyDescent="0.25">
      <c r="A40" s="8">
        <v>200000546</v>
      </c>
      <c r="B40" s="8" t="s">
        <v>14</v>
      </c>
      <c r="C40" s="8">
        <v>-33.924599999999998</v>
      </c>
      <c r="D40" s="8">
        <v>19.093599999999999</v>
      </c>
      <c r="E40" s="8">
        <v>3.3</v>
      </c>
      <c r="F40" s="8">
        <v>14.4</v>
      </c>
      <c r="G40" s="8">
        <v>59.780999999999999</v>
      </c>
      <c r="H40" s="8">
        <v>8.1</v>
      </c>
      <c r="I40" s="8">
        <v>0.38800000000000001</v>
      </c>
      <c r="J40" s="8">
        <v>1.6</v>
      </c>
      <c r="K40" s="8">
        <v>0.75</v>
      </c>
      <c r="L40" s="8">
        <v>0.188</v>
      </c>
      <c r="M40" s="8">
        <v>7.7</v>
      </c>
      <c r="N40" s="8">
        <v>0.6</v>
      </c>
      <c r="O40" s="8">
        <v>10.1</v>
      </c>
      <c r="P40" s="8">
        <v>24.7</v>
      </c>
      <c r="Q40" s="8">
        <v>6.8</v>
      </c>
    </row>
    <row r="41" spans="1:17" s="8" customFormat="1" x14ac:dyDescent="0.25">
      <c r="A41" s="8">
        <v>200000546</v>
      </c>
      <c r="B41" s="8" t="s">
        <v>14</v>
      </c>
      <c r="C41" s="8">
        <v>-33.924599999999998</v>
      </c>
      <c r="D41" s="8">
        <v>19.093599999999999</v>
      </c>
      <c r="E41" s="8">
        <v>6</v>
      </c>
      <c r="F41" s="8">
        <v>14.7</v>
      </c>
      <c r="G41" s="8">
        <v>54.463000000000001</v>
      </c>
      <c r="H41" s="8">
        <v>12</v>
      </c>
      <c r="I41" s="8">
        <v>0.106</v>
      </c>
      <c r="J41" s="8">
        <v>1.5</v>
      </c>
      <c r="K41" s="8">
        <v>1.5</v>
      </c>
      <c r="L41" s="8">
        <v>0.1</v>
      </c>
      <c r="M41" s="8">
        <v>10.8</v>
      </c>
      <c r="N41" s="8">
        <v>1</v>
      </c>
      <c r="P41" s="8">
        <v>15</v>
      </c>
      <c r="Q41" s="8">
        <v>7.9</v>
      </c>
    </row>
    <row r="42" spans="1:17" s="8" customFormat="1" x14ac:dyDescent="0.25">
      <c r="A42" s="8">
        <v>200000550</v>
      </c>
      <c r="B42" s="8" t="s">
        <v>16</v>
      </c>
      <c r="C42" s="8">
        <v>-33.88194</v>
      </c>
      <c r="D42" s="8">
        <v>19.081389999999999</v>
      </c>
      <c r="E42" s="8">
        <v>1.25</v>
      </c>
      <c r="F42" s="8">
        <v>20</v>
      </c>
      <c r="G42" s="8">
        <v>50.610999999999997</v>
      </c>
      <c r="H42" s="8">
        <v>9</v>
      </c>
      <c r="I42" s="8">
        <v>0.35</v>
      </c>
      <c r="J42" s="8">
        <v>1.9</v>
      </c>
      <c r="K42" s="8">
        <v>0.75</v>
      </c>
      <c r="L42" s="8">
        <v>0.36599999999999999</v>
      </c>
      <c r="M42" s="8">
        <v>10.1</v>
      </c>
      <c r="N42" s="8">
        <v>1.5</v>
      </c>
      <c r="O42" s="8">
        <v>6</v>
      </c>
      <c r="P42" s="8">
        <v>10.7</v>
      </c>
      <c r="Q42" s="8">
        <v>6.5</v>
      </c>
    </row>
    <row r="43" spans="1:17" s="8" customFormat="1" x14ac:dyDescent="0.25">
      <c r="A43" s="8">
        <v>200000690</v>
      </c>
      <c r="B43" s="8" t="s">
        <v>19</v>
      </c>
      <c r="C43" s="8">
        <v>-33.916939999999997</v>
      </c>
      <c r="D43" s="8">
        <v>19.0825</v>
      </c>
      <c r="E43" s="8">
        <v>7.8</v>
      </c>
      <c r="F43" s="8">
        <v>40.700000000000003</v>
      </c>
      <c r="G43" s="8">
        <v>84.894999999999996</v>
      </c>
      <c r="H43" s="8">
        <v>17.100000000000001</v>
      </c>
      <c r="I43" s="8">
        <v>2.5000000000000001E-2</v>
      </c>
      <c r="J43" s="8">
        <v>0.5</v>
      </c>
      <c r="K43" s="8">
        <v>2.7</v>
      </c>
      <c r="L43" s="8">
        <v>0.33400000000000002</v>
      </c>
      <c r="M43" s="8">
        <v>22.7</v>
      </c>
      <c r="N43" s="8">
        <v>2.8</v>
      </c>
      <c r="O43" s="8">
        <v>1.8</v>
      </c>
      <c r="P43" s="8">
        <v>5</v>
      </c>
      <c r="Q43" s="8">
        <v>7.1</v>
      </c>
    </row>
    <row r="44" spans="1:17" s="8" customFormat="1" x14ac:dyDescent="0.25">
      <c r="A44" s="8">
        <v>200000692</v>
      </c>
      <c r="B44" s="8" t="s">
        <v>20</v>
      </c>
      <c r="C44" s="8">
        <v>-33.913609999999998</v>
      </c>
      <c r="D44" s="8">
        <v>19.088059999999999</v>
      </c>
      <c r="E44" s="8">
        <v>1.25</v>
      </c>
      <c r="F44" s="8">
        <v>28.7</v>
      </c>
      <c r="G44" s="8">
        <v>55.637999999999998</v>
      </c>
      <c r="H44" s="8">
        <v>10.8</v>
      </c>
      <c r="I44" s="8">
        <v>2.5000000000000001E-2</v>
      </c>
      <c r="J44" s="8">
        <v>0.5</v>
      </c>
      <c r="K44" s="8">
        <v>0.75</v>
      </c>
      <c r="L44" s="8">
        <v>0.05</v>
      </c>
      <c r="M44" s="8">
        <v>13.1</v>
      </c>
      <c r="N44" s="8">
        <v>4.9000000000000004</v>
      </c>
      <c r="O44" s="8">
        <v>4.0999999999999996</v>
      </c>
      <c r="P44" s="8">
        <v>5</v>
      </c>
      <c r="Q44" s="8">
        <v>5.2</v>
      </c>
    </row>
    <row r="45" spans="1:17" s="8" customFormat="1" x14ac:dyDescent="0.25">
      <c r="A45" s="8">
        <v>200000696</v>
      </c>
      <c r="B45" s="8" t="s">
        <v>22</v>
      </c>
      <c r="C45" s="8">
        <v>-33.898330000000001</v>
      </c>
      <c r="D45" s="8">
        <v>19.081389999999999</v>
      </c>
      <c r="E45" s="8">
        <v>1.25</v>
      </c>
      <c r="F45" s="8">
        <v>20.100000000000001</v>
      </c>
      <c r="G45" s="8">
        <v>39.677</v>
      </c>
      <c r="H45" s="8">
        <v>9.4</v>
      </c>
      <c r="I45" s="8">
        <v>0.46400000000000002</v>
      </c>
      <c r="J45" s="8">
        <v>0.5</v>
      </c>
      <c r="K45" s="8">
        <v>0.75</v>
      </c>
      <c r="L45" s="8">
        <v>0.05</v>
      </c>
      <c r="M45" s="8">
        <v>8.5</v>
      </c>
      <c r="N45" s="8">
        <v>1.7</v>
      </c>
      <c r="O45" s="8">
        <v>3.2</v>
      </c>
      <c r="P45" s="8">
        <v>5</v>
      </c>
      <c r="Q45" s="8">
        <v>6.2</v>
      </c>
    </row>
    <row r="46" spans="1:17" s="8" customFormat="1" x14ac:dyDescent="0.25">
      <c r="A46" s="8">
        <v>200000724</v>
      </c>
      <c r="B46" s="8" t="s">
        <v>24</v>
      </c>
      <c r="C46" s="8">
        <v>-33.8872</v>
      </c>
      <c r="D46" s="8">
        <v>19.040199999999999</v>
      </c>
      <c r="E46" s="8">
        <v>1.25</v>
      </c>
      <c r="F46" s="8">
        <v>7.5</v>
      </c>
      <c r="G46" s="8">
        <v>25.992000000000001</v>
      </c>
      <c r="H46" s="8">
        <v>5.6</v>
      </c>
      <c r="I46" s="8">
        <v>0.106</v>
      </c>
      <c r="J46" s="8">
        <v>0.5</v>
      </c>
      <c r="K46" s="8">
        <v>0.75</v>
      </c>
      <c r="L46" s="8">
        <v>0.157</v>
      </c>
      <c r="M46" s="8">
        <v>7.2</v>
      </c>
      <c r="N46" s="8">
        <v>1.8</v>
      </c>
      <c r="O46" s="8">
        <v>1.1000000000000001</v>
      </c>
      <c r="P46" s="8">
        <v>5</v>
      </c>
      <c r="Q46" s="8">
        <v>7.3</v>
      </c>
    </row>
    <row r="47" spans="1:17" s="8" customFormat="1" x14ac:dyDescent="0.25">
      <c r="A47" s="8">
        <v>200189652</v>
      </c>
      <c r="B47" s="8" t="s">
        <v>25</v>
      </c>
      <c r="C47" s="8">
        <v>-33.9343</v>
      </c>
      <c r="D47" s="8">
        <v>19.081939999999999</v>
      </c>
      <c r="E47" s="8">
        <v>1.25</v>
      </c>
      <c r="F47" s="8">
        <v>6</v>
      </c>
      <c r="G47" s="8">
        <v>35.113</v>
      </c>
      <c r="H47" s="8">
        <v>5</v>
      </c>
      <c r="I47" s="8">
        <v>8.3000000000000004E-2</v>
      </c>
      <c r="J47" s="8">
        <v>0.5</v>
      </c>
      <c r="K47" s="8">
        <v>0.75</v>
      </c>
      <c r="L47" s="8">
        <v>0.498</v>
      </c>
      <c r="M47" s="8">
        <v>4</v>
      </c>
      <c r="N47" s="8">
        <v>0.6</v>
      </c>
      <c r="O47" s="8">
        <v>2.8</v>
      </c>
      <c r="P47" s="8">
        <v>16.100000000000001</v>
      </c>
      <c r="Q47" s="8">
        <v>6.8</v>
      </c>
    </row>
    <row r="56" spans="17:17" x14ac:dyDescent="0.25">
      <c r="Q56" s="7">
        <f>MEDIAN(Q2:Q47)</f>
        <v>7.0586206896551733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28B01-C8DB-4DE3-BC48-3A1B577E83C3}">
  <dimension ref="A1:E9"/>
  <sheetViews>
    <sheetView workbookViewId="0">
      <selection activeCell="F3" sqref="F3"/>
    </sheetView>
  </sheetViews>
  <sheetFormatPr defaultRowHeight="15" x14ac:dyDescent="0.25"/>
  <cols>
    <col min="1" max="1" width="13.5703125" customWidth="1"/>
    <col min="2" max="2" width="12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102</v>
      </c>
    </row>
    <row r="2" spans="1:5" x14ac:dyDescent="0.25">
      <c r="A2" s="15">
        <v>200000524</v>
      </c>
      <c r="B2" s="15" t="s">
        <v>7</v>
      </c>
      <c r="C2" s="15">
        <v>-33.886110000000002</v>
      </c>
      <c r="D2" s="15">
        <v>19.087499999999999</v>
      </c>
      <c r="E2">
        <v>15.703466851298465</v>
      </c>
    </row>
    <row r="3" spans="1:5" x14ac:dyDescent="0.25">
      <c r="A3" s="15">
        <v>200000528</v>
      </c>
      <c r="B3" s="15" t="s">
        <v>8</v>
      </c>
      <c r="C3" s="15">
        <v>-33.923609999999996</v>
      </c>
      <c r="D3" s="15">
        <v>19.115829999999999</v>
      </c>
      <c r="E3">
        <v>30.8578987004596</v>
      </c>
    </row>
    <row r="4" spans="1:5" x14ac:dyDescent="0.25">
      <c r="A4" s="15">
        <v>200000540</v>
      </c>
      <c r="B4" s="15" t="s">
        <v>12</v>
      </c>
      <c r="C4" s="15">
        <v>-33.864800000000002</v>
      </c>
      <c r="D4" s="15">
        <v>19.0459</v>
      </c>
      <c r="E4">
        <v>41.189475279750205</v>
      </c>
    </row>
    <row r="5" spans="1:5" x14ac:dyDescent="0.25">
      <c r="A5" s="15">
        <v>200000550</v>
      </c>
      <c r="B5" s="15" t="s">
        <v>16</v>
      </c>
      <c r="C5" s="15">
        <v>-33.88194</v>
      </c>
      <c r="D5" s="15">
        <v>19.081389999999999</v>
      </c>
      <c r="E5">
        <v>11.742081346579894</v>
      </c>
    </row>
    <row r="6" spans="1:5" x14ac:dyDescent="0.25">
      <c r="A6" s="15">
        <v>200000690</v>
      </c>
      <c r="B6" s="15" t="s">
        <v>19</v>
      </c>
      <c r="C6" s="15">
        <v>-33.916939999999997</v>
      </c>
      <c r="D6" s="15">
        <v>19.0825</v>
      </c>
      <c r="E6">
        <v>20.648993284552763</v>
      </c>
    </row>
    <row r="7" spans="1:5" x14ac:dyDescent="0.25">
      <c r="A7" s="15">
        <v>200000692</v>
      </c>
      <c r="B7" s="15" t="s">
        <v>20</v>
      </c>
      <c r="C7" s="15">
        <v>-33.913609999999998</v>
      </c>
      <c r="D7" s="15">
        <v>19.088059999999999</v>
      </c>
      <c r="E7">
        <v>14.400540449022245</v>
      </c>
    </row>
    <row r="8" spans="1:5" x14ac:dyDescent="0.25">
      <c r="A8" s="15">
        <v>200000696</v>
      </c>
      <c r="B8" s="15" t="s">
        <v>22</v>
      </c>
      <c r="C8" s="15">
        <v>-33.898330000000001</v>
      </c>
      <c r="D8" s="15">
        <v>19.081389999999999</v>
      </c>
      <c r="E8">
        <v>18.75009403836696</v>
      </c>
    </row>
    <row r="9" spans="1:5" x14ac:dyDescent="0.25">
      <c r="A9" s="15">
        <v>200189652</v>
      </c>
      <c r="B9" s="15" t="s">
        <v>25</v>
      </c>
      <c r="C9" s="15">
        <v>-33.9343</v>
      </c>
      <c r="D9" s="15">
        <v>19.081939999999999</v>
      </c>
      <c r="E9">
        <v>12.131249771889358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29C4A-B228-4D8D-BCD7-A419B52F35F0}">
  <dimension ref="A1:M10"/>
  <sheetViews>
    <sheetView tabSelected="1" workbookViewId="0">
      <selection activeCell="D6" sqref="D6"/>
    </sheetView>
  </sheetViews>
  <sheetFormatPr defaultRowHeight="15" x14ac:dyDescent="0.25"/>
  <cols>
    <col min="1" max="1" width="15.57031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37</v>
      </c>
      <c r="F1" t="s">
        <v>29</v>
      </c>
      <c r="G1" t="s">
        <v>27</v>
      </c>
      <c r="H1" t="s">
        <v>30</v>
      </c>
      <c r="I1" t="s">
        <v>31</v>
      </c>
      <c r="J1" t="s">
        <v>26</v>
      </c>
      <c r="K1" t="s">
        <v>32</v>
      </c>
      <c r="L1" t="s">
        <v>4</v>
      </c>
      <c r="M1" t="s">
        <v>34</v>
      </c>
    </row>
    <row r="2" spans="1:13" x14ac:dyDescent="0.25">
      <c r="A2" s="15">
        <v>200000524</v>
      </c>
      <c r="B2" s="15" t="s">
        <v>7</v>
      </c>
      <c r="C2" s="15">
        <v>-33.886110000000002</v>
      </c>
      <c r="D2" s="15">
        <v>19.087499999999999</v>
      </c>
      <c r="E2">
        <v>6.7</v>
      </c>
      <c r="F2">
        <v>8.4</v>
      </c>
      <c r="G2">
        <v>3.4</v>
      </c>
      <c r="H2">
        <v>0.75</v>
      </c>
      <c r="I2">
        <v>8.6999999999999993</v>
      </c>
      <c r="J2">
        <v>16.399999999999999</v>
      </c>
      <c r="K2">
        <v>1.4</v>
      </c>
      <c r="L2">
        <v>0.621</v>
      </c>
      <c r="M2">
        <v>0.23499999999999999</v>
      </c>
    </row>
    <row r="3" spans="1:13" x14ac:dyDescent="0.25">
      <c r="A3" s="15">
        <v>200000528</v>
      </c>
      <c r="B3" s="15" t="s">
        <v>8</v>
      </c>
      <c r="C3" s="15">
        <v>-33.923609999999996</v>
      </c>
      <c r="D3" s="15">
        <v>19.115829999999999</v>
      </c>
      <c r="E3">
        <v>8.1</v>
      </c>
      <c r="F3">
        <v>19.7</v>
      </c>
      <c r="G3">
        <v>14.7</v>
      </c>
      <c r="H3">
        <v>2</v>
      </c>
      <c r="I3">
        <v>19.600000000000001</v>
      </c>
      <c r="J3">
        <v>18.2</v>
      </c>
      <c r="K3">
        <v>1</v>
      </c>
      <c r="L3">
        <v>0.33900000000000002</v>
      </c>
      <c r="M3">
        <v>0.91900000000000004</v>
      </c>
    </row>
    <row r="4" spans="1:13" x14ac:dyDescent="0.25">
      <c r="A4" s="15">
        <v>200000540</v>
      </c>
      <c r="B4" s="15" t="s">
        <v>12</v>
      </c>
      <c r="C4" s="15">
        <v>-33.864800000000002</v>
      </c>
      <c r="D4" s="15">
        <v>19.0459</v>
      </c>
      <c r="E4">
        <v>4.2</v>
      </c>
      <c r="F4">
        <v>19</v>
      </c>
      <c r="G4">
        <v>10.3</v>
      </c>
      <c r="H4">
        <v>1.9</v>
      </c>
      <c r="I4">
        <v>13</v>
      </c>
      <c r="J4">
        <v>25</v>
      </c>
      <c r="K4">
        <v>17.899999999999999</v>
      </c>
      <c r="L4">
        <v>4.3390000000000004</v>
      </c>
      <c r="M4">
        <v>0.32900000000000001</v>
      </c>
    </row>
    <row r="5" spans="1:13" x14ac:dyDescent="0.25">
      <c r="A5" s="15">
        <v>200000544</v>
      </c>
      <c r="B5" s="15" t="s">
        <v>13</v>
      </c>
      <c r="C5" s="15">
        <v>-33.867899999999999</v>
      </c>
      <c r="D5" s="15">
        <v>19.040700000000001</v>
      </c>
      <c r="E5">
        <v>7.2</v>
      </c>
      <c r="F5">
        <v>11.9</v>
      </c>
      <c r="G5">
        <v>4.7</v>
      </c>
      <c r="H5">
        <v>1.9</v>
      </c>
      <c r="I5">
        <v>10.5</v>
      </c>
      <c r="J5">
        <v>18.399999999999999</v>
      </c>
      <c r="K5">
        <v>7.2</v>
      </c>
      <c r="L5">
        <v>1.206</v>
      </c>
      <c r="M5">
        <v>9.4E-2</v>
      </c>
    </row>
    <row r="6" spans="1:13" x14ac:dyDescent="0.25">
      <c r="A6" s="15">
        <v>200000550</v>
      </c>
      <c r="B6" s="15" t="s">
        <v>16</v>
      </c>
      <c r="C6" s="15">
        <v>-33.88194</v>
      </c>
      <c r="D6" s="15">
        <v>19.081389999999999</v>
      </c>
      <c r="E6">
        <v>6.9</v>
      </c>
      <c r="F6">
        <v>13.4</v>
      </c>
      <c r="G6">
        <v>2.5</v>
      </c>
      <c r="H6">
        <v>1.5</v>
      </c>
      <c r="K6">
        <v>1</v>
      </c>
      <c r="L6">
        <v>1.028</v>
      </c>
      <c r="M6">
        <v>2.5000000000000001E-2</v>
      </c>
    </row>
    <row r="7" spans="1:13" x14ac:dyDescent="0.25">
      <c r="A7" s="15">
        <v>200000690</v>
      </c>
      <c r="B7" s="15" t="s">
        <v>19</v>
      </c>
      <c r="C7" s="15">
        <v>-33.916939999999997</v>
      </c>
      <c r="D7" s="15">
        <v>19.0825</v>
      </c>
      <c r="E7">
        <v>7.5</v>
      </c>
      <c r="F7">
        <v>15.1</v>
      </c>
      <c r="G7">
        <v>6.6</v>
      </c>
      <c r="H7">
        <v>1.8</v>
      </c>
      <c r="I7">
        <v>15</v>
      </c>
      <c r="J7">
        <v>30.8</v>
      </c>
      <c r="K7">
        <v>5</v>
      </c>
      <c r="L7">
        <v>0.05</v>
      </c>
      <c r="M7">
        <v>2.5000000000000001E-2</v>
      </c>
    </row>
    <row r="8" spans="1:13" x14ac:dyDescent="0.25">
      <c r="A8" s="15">
        <v>200000692</v>
      </c>
      <c r="B8" s="15" t="s">
        <v>20</v>
      </c>
      <c r="C8" s="15">
        <v>-33.913609999999998</v>
      </c>
      <c r="D8" s="15">
        <v>19.088059999999999</v>
      </c>
      <c r="E8">
        <v>6.5</v>
      </c>
      <c r="F8">
        <v>9.6</v>
      </c>
      <c r="G8">
        <v>1.7</v>
      </c>
      <c r="H8">
        <v>1.7</v>
      </c>
      <c r="I8">
        <v>11.6</v>
      </c>
      <c r="J8">
        <v>22.8</v>
      </c>
      <c r="K8">
        <v>1.5</v>
      </c>
      <c r="L8">
        <v>0.151</v>
      </c>
      <c r="M8">
        <v>2.5000000000000001E-2</v>
      </c>
    </row>
    <row r="9" spans="1:13" x14ac:dyDescent="0.25">
      <c r="A9" s="15">
        <v>200000696</v>
      </c>
      <c r="B9" s="15" t="s">
        <v>22</v>
      </c>
      <c r="C9" s="15">
        <v>-33.898330000000001</v>
      </c>
      <c r="D9" s="15">
        <v>19.081389999999999</v>
      </c>
      <c r="E9">
        <v>4.5999999999999996</v>
      </c>
      <c r="F9">
        <v>10.199999999999999</v>
      </c>
      <c r="G9">
        <v>1.25</v>
      </c>
      <c r="H9">
        <v>1.7</v>
      </c>
      <c r="I9">
        <v>12.8</v>
      </c>
      <c r="J9">
        <v>24.8</v>
      </c>
      <c r="K9">
        <v>5.4</v>
      </c>
      <c r="L9">
        <v>0.05</v>
      </c>
      <c r="M9">
        <v>0.23899999999999999</v>
      </c>
    </row>
    <row r="10" spans="1:13" x14ac:dyDescent="0.25">
      <c r="A10" s="15">
        <v>200189652</v>
      </c>
      <c r="B10" s="15" t="s">
        <v>25</v>
      </c>
      <c r="C10" s="15">
        <v>-33.9343</v>
      </c>
      <c r="D10" s="15">
        <v>19.081939999999999</v>
      </c>
      <c r="E10">
        <v>6.4</v>
      </c>
      <c r="F10">
        <v>4.4000000000000004</v>
      </c>
      <c r="G10">
        <v>1.25</v>
      </c>
      <c r="H10">
        <v>0.75</v>
      </c>
      <c r="I10">
        <v>4</v>
      </c>
      <c r="J10">
        <v>6.2</v>
      </c>
      <c r="K10">
        <v>1.9</v>
      </c>
      <c r="L10">
        <v>0.55200000000000005</v>
      </c>
      <c r="M10">
        <v>0.17499999999999999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1DB5A-3006-42BE-B79F-6B1088F93674}">
  <dimension ref="B1:P24"/>
  <sheetViews>
    <sheetView workbookViewId="0">
      <selection activeCell="K17" sqref="K17"/>
    </sheetView>
  </sheetViews>
  <sheetFormatPr defaultRowHeight="15" x14ac:dyDescent="0.25"/>
  <cols>
    <col min="2" max="2" width="13.28515625" bestFit="1" customWidth="1"/>
    <col min="3" max="3" width="5" bestFit="1" customWidth="1"/>
    <col min="4" max="6" width="14.5703125" customWidth="1"/>
    <col min="7" max="7" width="12" bestFit="1" customWidth="1"/>
    <col min="8" max="8" width="10" bestFit="1" customWidth="1"/>
    <col min="9" max="9" width="6" bestFit="1" customWidth="1"/>
    <col min="10" max="10" width="15.28515625" bestFit="1" customWidth="1"/>
    <col min="11" max="11" width="15.28515625" customWidth="1"/>
    <col min="12" max="12" width="9.5703125" bestFit="1" customWidth="1"/>
    <col min="13" max="13" width="9.5703125" customWidth="1"/>
    <col min="16" max="16" width="13.140625" bestFit="1" customWidth="1"/>
  </cols>
  <sheetData>
    <row r="1" spans="2:16" x14ac:dyDescent="0.25">
      <c r="O1" t="s">
        <v>85</v>
      </c>
      <c r="P1" t="s">
        <v>86</v>
      </c>
    </row>
    <row r="2" spans="2:16" x14ac:dyDescent="0.25">
      <c r="B2" t="s">
        <v>58</v>
      </c>
      <c r="C2" t="s">
        <v>78</v>
      </c>
      <c r="D2" s="12" t="s">
        <v>71</v>
      </c>
      <c r="E2" s="12" t="s">
        <v>72</v>
      </c>
      <c r="F2" s="13" t="s">
        <v>73</v>
      </c>
      <c r="G2" s="13" t="s">
        <v>77</v>
      </c>
      <c r="H2" s="12" t="s">
        <v>82</v>
      </c>
      <c r="I2" t="s">
        <v>81</v>
      </c>
      <c r="J2" t="s">
        <v>91</v>
      </c>
      <c r="K2" s="14" t="s">
        <v>90</v>
      </c>
      <c r="L2" t="s">
        <v>92</v>
      </c>
      <c r="O2" t="s">
        <v>83</v>
      </c>
      <c r="P2" s="14" t="s">
        <v>84</v>
      </c>
    </row>
    <row r="3" spans="2:16" x14ac:dyDescent="0.25">
      <c r="B3" t="s">
        <v>59</v>
      </c>
      <c r="C3">
        <v>7.35</v>
      </c>
      <c r="D3">
        <f>1/C3</f>
        <v>0.1360544217687075</v>
      </c>
      <c r="E3">
        <v>0.92851253228564157</v>
      </c>
      <c r="F3">
        <f>1/E3</f>
        <v>1.0769913870073284</v>
      </c>
      <c r="G3">
        <f>F3/C3</f>
        <v>0.14652944040916033</v>
      </c>
      <c r="H3">
        <v>7</v>
      </c>
      <c r="I3">
        <v>7.06</v>
      </c>
      <c r="J3" s="8">
        <v>0.17</v>
      </c>
      <c r="K3" s="15">
        <f>J3*100</f>
        <v>17</v>
      </c>
      <c r="L3">
        <f>G3*K3</f>
        <v>2.4910004869557256</v>
      </c>
      <c r="O3">
        <v>2</v>
      </c>
      <c r="P3">
        <f>O3/$O$12</f>
        <v>6.6666666666666666E-2</v>
      </c>
    </row>
    <row r="4" spans="2:16" x14ac:dyDescent="0.25">
      <c r="B4" t="s">
        <v>60</v>
      </c>
      <c r="C4">
        <v>170</v>
      </c>
      <c r="D4">
        <f t="shared" ref="D4:D11" si="0">1/C4</f>
        <v>5.8823529411764705E-3</v>
      </c>
      <c r="E4">
        <v>0.92851253228564157</v>
      </c>
      <c r="F4">
        <f t="shared" ref="F4:F11" si="1">1/E4</f>
        <v>1.0769913870073284</v>
      </c>
      <c r="G4">
        <f t="shared" ref="G4:G11" si="2">F4/C4</f>
        <v>6.3352434529842846E-3</v>
      </c>
      <c r="H4">
        <v>0</v>
      </c>
      <c r="I4">
        <v>18.989999999999998</v>
      </c>
      <c r="J4">
        <f>I4/C4</f>
        <v>0.11170588235294117</v>
      </c>
      <c r="K4" s="15">
        <f t="shared" ref="K4:K11" si="3">J4*100</f>
        <v>11.170588235294117</v>
      </c>
      <c r="L4">
        <f t="shared" ref="L4:L11" si="4">G4*K4</f>
        <v>7.0768395983630328E-2</v>
      </c>
      <c r="O4">
        <v>2</v>
      </c>
      <c r="P4">
        <f t="shared" ref="P4:P11" si="5">O4/$O$12</f>
        <v>6.6666666666666666E-2</v>
      </c>
    </row>
    <row r="5" spans="2:16" x14ac:dyDescent="0.25">
      <c r="B5" t="s">
        <v>61</v>
      </c>
      <c r="C5">
        <v>150</v>
      </c>
      <c r="D5">
        <f t="shared" si="0"/>
        <v>6.6666666666666671E-3</v>
      </c>
      <c r="E5">
        <v>0.92851253228564157</v>
      </c>
      <c r="F5">
        <f t="shared" si="1"/>
        <v>1.0769913870073284</v>
      </c>
      <c r="G5">
        <f t="shared" si="2"/>
        <v>7.1799425800488561E-3</v>
      </c>
      <c r="H5">
        <v>0</v>
      </c>
      <c r="I5">
        <v>11.15</v>
      </c>
      <c r="J5">
        <f t="shared" ref="J5:J11" si="6">I5/C5</f>
        <v>7.4333333333333335E-2</v>
      </c>
      <c r="K5" s="15">
        <f t="shared" si="3"/>
        <v>7.4333333333333336</v>
      </c>
      <c r="L5">
        <f t="shared" si="4"/>
        <v>5.33709065116965E-2</v>
      </c>
      <c r="O5">
        <v>3</v>
      </c>
      <c r="P5">
        <f t="shared" si="5"/>
        <v>0.1</v>
      </c>
    </row>
    <row r="6" spans="2:16" x14ac:dyDescent="0.25">
      <c r="B6" t="s">
        <v>62</v>
      </c>
      <c r="C6">
        <v>100</v>
      </c>
      <c r="D6">
        <f t="shared" si="0"/>
        <v>0.01</v>
      </c>
      <c r="E6">
        <v>0.92851253228564157</v>
      </c>
      <c r="F6">
        <f t="shared" si="1"/>
        <v>1.0769913870073284</v>
      </c>
      <c r="G6">
        <f t="shared" si="2"/>
        <v>1.0769913870073285E-2</v>
      </c>
      <c r="H6">
        <v>0</v>
      </c>
      <c r="I6">
        <v>2.4900000000000002</v>
      </c>
      <c r="J6">
        <f t="shared" si="6"/>
        <v>2.4900000000000002E-2</v>
      </c>
      <c r="K6" s="15">
        <f t="shared" si="3"/>
        <v>2.4900000000000002</v>
      </c>
      <c r="L6">
        <f t="shared" si="4"/>
        <v>2.6817085536482481E-2</v>
      </c>
      <c r="O6">
        <v>3</v>
      </c>
      <c r="P6">
        <f t="shared" si="5"/>
        <v>0.1</v>
      </c>
    </row>
    <row r="7" spans="2:16" x14ac:dyDescent="0.25">
      <c r="B7" t="s">
        <v>63</v>
      </c>
      <c r="C7">
        <v>200</v>
      </c>
      <c r="D7">
        <f t="shared" si="0"/>
        <v>5.0000000000000001E-3</v>
      </c>
      <c r="E7">
        <v>0.92851253228564157</v>
      </c>
      <c r="F7">
        <f t="shared" si="1"/>
        <v>1.0769913870073284</v>
      </c>
      <c r="G7">
        <f t="shared" si="2"/>
        <v>5.3849569350366425E-3</v>
      </c>
      <c r="H7">
        <v>0</v>
      </c>
      <c r="I7">
        <v>18.829999999999998</v>
      </c>
      <c r="J7">
        <f t="shared" si="6"/>
        <v>9.4149999999999998E-2</v>
      </c>
      <c r="K7" s="15">
        <f t="shared" si="3"/>
        <v>9.4149999999999991</v>
      </c>
      <c r="L7">
        <f t="shared" si="4"/>
        <v>5.0699369543369982E-2</v>
      </c>
      <c r="O7">
        <v>3</v>
      </c>
      <c r="P7">
        <f t="shared" si="5"/>
        <v>0.1</v>
      </c>
    </row>
    <row r="8" spans="2:16" x14ac:dyDescent="0.25">
      <c r="B8" t="s">
        <v>64</v>
      </c>
      <c r="C8">
        <v>300</v>
      </c>
      <c r="D8">
        <f t="shared" si="0"/>
        <v>3.3333333333333335E-3</v>
      </c>
      <c r="E8">
        <v>0.92851253228564157</v>
      </c>
      <c r="F8">
        <f t="shared" si="1"/>
        <v>1.0769913870073284</v>
      </c>
      <c r="G8">
        <f t="shared" si="2"/>
        <v>3.589971290024428E-3</v>
      </c>
      <c r="H8">
        <v>0</v>
      </c>
      <c r="I8">
        <v>28.25</v>
      </c>
      <c r="J8">
        <f t="shared" si="6"/>
        <v>9.4166666666666662E-2</v>
      </c>
      <c r="K8" s="15">
        <f t="shared" si="3"/>
        <v>9.4166666666666661</v>
      </c>
      <c r="L8">
        <f t="shared" si="4"/>
        <v>3.380556298106336E-2</v>
      </c>
      <c r="O8">
        <v>4</v>
      </c>
      <c r="P8">
        <f t="shared" si="5"/>
        <v>0.13333333333333333</v>
      </c>
    </row>
    <row r="9" spans="2:16" x14ac:dyDescent="0.25">
      <c r="B9" t="s">
        <v>65</v>
      </c>
      <c r="C9">
        <v>250</v>
      </c>
      <c r="D9">
        <f t="shared" si="0"/>
        <v>4.0000000000000001E-3</v>
      </c>
      <c r="E9">
        <v>0.92851253228564157</v>
      </c>
      <c r="F9">
        <f t="shared" si="1"/>
        <v>1.0769913870073284</v>
      </c>
      <c r="G9">
        <f t="shared" si="2"/>
        <v>4.3079655480293142E-3</v>
      </c>
      <c r="H9">
        <v>0</v>
      </c>
      <c r="I9">
        <v>3.73</v>
      </c>
      <c r="J9">
        <f t="shared" si="6"/>
        <v>1.4919999999999999E-2</v>
      </c>
      <c r="K9" s="15">
        <f t="shared" si="3"/>
        <v>1.492</v>
      </c>
      <c r="L9">
        <f t="shared" si="4"/>
        <v>6.4274845976597366E-3</v>
      </c>
      <c r="O9">
        <v>4</v>
      </c>
      <c r="P9">
        <f t="shared" si="5"/>
        <v>0.13333333333333333</v>
      </c>
    </row>
    <row r="10" spans="2:16" x14ac:dyDescent="0.25">
      <c r="B10" t="s">
        <v>66</v>
      </c>
      <c r="C10">
        <v>11</v>
      </c>
      <c r="D10">
        <f t="shared" si="0"/>
        <v>9.0909090909090912E-2</v>
      </c>
      <c r="E10">
        <v>0.92851253228564157</v>
      </c>
      <c r="F10">
        <f t="shared" si="1"/>
        <v>1.0769913870073284</v>
      </c>
      <c r="G10">
        <f t="shared" si="2"/>
        <v>9.7908307909757131E-2</v>
      </c>
      <c r="H10">
        <v>0</v>
      </c>
      <c r="I10">
        <v>1.01</v>
      </c>
      <c r="J10">
        <f>I10/C10</f>
        <v>9.1818181818181813E-2</v>
      </c>
      <c r="K10" s="15">
        <f t="shared" si="3"/>
        <v>9.1818181818181817</v>
      </c>
      <c r="L10">
        <f t="shared" si="4"/>
        <v>0.89897628171686095</v>
      </c>
      <c r="O10">
        <v>5</v>
      </c>
      <c r="P10">
        <f t="shared" si="5"/>
        <v>0.16666666666666666</v>
      </c>
    </row>
    <row r="11" spans="2:16" x14ac:dyDescent="0.25">
      <c r="B11" t="s">
        <v>67</v>
      </c>
      <c r="C11">
        <v>1.5</v>
      </c>
      <c r="D11">
        <f t="shared" si="0"/>
        <v>0.66666666666666663</v>
      </c>
      <c r="E11">
        <v>0.92851253228564157</v>
      </c>
      <c r="F11">
        <f t="shared" si="1"/>
        <v>1.0769913870073284</v>
      </c>
      <c r="G11">
        <f t="shared" si="2"/>
        <v>0.71799425800488559</v>
      </c>
      <c r="H11">
        <v>0</v>
      </c>
      <c r="I11">
        <v>0.32</v>
      </c>
      <c r="J11">
        <f t="shared" si="6"/>
        <v>0.21333333333333335</v>
      </c>
      <c r="K11" s="15">
        <f t="shared" si="3"/>
        <v>21.333333333333336</v>
      </c>
      <c r="L11">
        <f t="shared" si="4"/>
        <v>15.31721083743756</v>
      </c>
      <c r="O11">
        <v>4</v>
      </c>
      <c r="P11">
        <f t="shared" si="5"/>
        <v>0.13333333333333333</v>
      </c>
    </row>
    <row r="12" spans="2:16" x14ac:dyDescent="0.25">
      <c r="B12" s="7" t="s">
        <v>79</v>
      </c>
      <c r="D12" s="7">
        <f>SUM(D3:D11)</f>
        <v>0.92851253228564157</v>
      </c>
      <c r="G12" s="7">
        <f>SUM(G3:G11)</f>
        <v>0.99999999999999989</v>
      </c>
      <c r="L12" s="16">
        <f>SUM(L3:L11)</f>
        <v>18.949076411264048</v>
      </c>
      <c r="O12">
        <v>30</v>
      </c>
      <c r="P12">
        <f>SUM(P3:P11)</f>
        <v>0.99999999999999989</v>
      </c>
    </row>
    <row r="14" spans="2:16" x14ac:dyDescent="0.25">
      <c r="B14" t="s">
        <v>68</v>
      </c>
    </row>
    <row r="16" spans="2:16" x14ac:dyDescent="0.25">
      <c r="B16" t="s">
        <v>74</v>
      </c>
    </row>
    <row r="17" spans="2:8" x14ac:dyDescent="0.25">
      <c r="B17" t="s">
        <v>76</v>
      </c>
    </row>
    <row r="18" spans="2:8" x14ac:dyDescent="0.25">
      <c r="B18" t="s">
        <v>75</v>
      </c>
    </row>
    <row r="19" spans="2:8" x14ac:dyDescent="0.25">
      <c r="B19" t="s">
        <v>80</v>
      </c>
    </row>
    <row r="20" spans="2:8" x14ac:dyDescent="0.25">
      <c r="B20" t="s">
        <v>87</v>
      </c>
    </row>
    <row r="21" spans="2:8" x14ac:dyDescent="0.25">
      <c r="B21" t="s">
        <v>88</v>
      </c>
    </row>
    <row r="22" spans="2:8" x14ac:dyDescent="0.25">
      <c r="B22" t="s">
        <v>89</v>
      </c>
      <c r="G22">
        <v>0.06</v>
      </c>
      <c r="H22">
        <v>0.35</v>
      </c>
    </row>
    <row r="24" spans="2:8" x14ac:dyDescent="0.25">
      <c r="B24" s="14" t="s">
        <v>93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C17B6-F5C0-4CA9-9E22-B51B5BAB3E75}">
  <sheetPr codeName="Sheet3"/>
  <dimension ref="A1:H26"/>
  <sheetViews>
    <sheetView workbookViewId="0">
      <selection activeCell="J1" sqref="J1:Q12"/>
    </sheetView>
  </sheetViews>
  <sheetFormatPr defaultRowHeight="15" x14ac:dyDescent="0.25"/>
  <cols>
    <col min="1" max="1" width="13.28515625" bestFit="1" customWidth="1"/>
    <col min="2" max="2" width="14.5703125" bestFit="1" customWidth="1"/>
    <col min="3" max="3" width="9.85546875" bestFit="1" customWidth="1"/>
    <col min="4" max="4" width="16.7109375" bestFit="1" customWidth="1"/>
    <col min="5" max="5" width="24.28515625" bestFit="1" customWidth="1"/>
    <col min="6" max="6" width="19" bestFit="1" customWidth="1"/>
    <col min="7" max="7" width="11.5703125" bestFit="1" customWidth="1"/>
  </cols>
  <sheetData>
    <row r="1" spans="1:8" x14ac:dyDescent="0.25">
      <c r="B1" t="s">
        <v>94</v>
      </c>
      <c r="F1" t="s">
        <v>100</v>
      </c>
      <c r="G1" t="s">
        <v>101</v>
      </c>
    </row>
    <row r="2" spans="1:8" x14ac:dyDescent="0.25">
      <c r="A2" t="s">
        <v>58</v>
      </c>
      <c r="B2" t="s">
        <v>69</v>
      </c>
      <c r="C2" t="s">
        <v>95</v>
      </c>
      <c r="D2" t="s">
        <v>96</v>
      </c>
      <c r="E2" t="s">
        <v>97</v>
      </c>
      <c r="F2" t="s">
        <v>98</v>
      </c>
      <c r="G2" t="s">
        <v>99</v>
      </c>
      <c r="H2" t="s">
        <v>70</v>
      </c>
    </row>
    <row r="3" spans="1:8" x14ac:dyDescent="0.25">
      <c r="A3" t="s">
        <v>59</v>
      </c>
      <c r="B3">
        <v>7.35</v>
      </c>
      <c r="C3">
        <v>2</v>
      </c>
      <c r="D3">
        <f>C3/$C$12</f>
        <v>6.6666666666666666E-2</v>
      </c>
      <c r="E3">
        <v>5.86</v>
      </c>
      <c r="F3">
        <f>(E3/B3)*100</f>
        <v>79.72789115646259</v>
      </c>
      <c r="G3">
        <f>D3*F3</f>
        <v>5.3151927437641726</v>
      </c>
      <c r="H3" s="14">
        <f>SUM(G3:G11)</f>
        <v>15.561765417560963</v>
      </c>
    </row>
    <row r="4" spans="1:8" x14ac:dyDescent="0.25">
      <c r="A4" t="s">
        <v>60</v>
      </c>
      <c r="B4">
        <v>170</v>
      </c>
      <c r="C4">
        <v>2</v>
      </c>
      <c r="D4">
        <f t="shared" ref="D4:D11" si="0">C4/$C$12</f>
        <v>6.6666666666666666E-2</v>
      </c>
      <c r="E4">
        <v>35.43</v>
      </c>
      <c r="F4">
        <f t="shared" ref="F4:F11" si="1">(E4/B4)*100</f>
        <v>20.841176470588234</v>
      </c>
      <c r="G4">
        <f t="shared" ref="G4:G11" si="2">D4*F4</f>
        <v>1.3894117647058823</v>
      </c>
    </row>
    <row r="5" spans="1:8" x14ac:dyDescent="0.25">
      <c r="A5" t="s">
        <v>61</v>
      </c>
      <c r="B5">
        <v>150</v>
      </c>
      <c r="C5">
        <v>3</v>
      </c>
      <c r="D5">
        <f t="shared" si="0"/>
        <v>0.1</v>
      </c>
      <c r="E5">
        <v>5.6980000000000004</v>
      </c>
      <c r="F5">
        <f t="shared" si="1"/>
        <v>3.7986666666666666</v>
      </c>
      <c r="G5">
        <f t="shared" si="2"/>
        <v>0.37986666666666669</v>
      </c>
    </row>
    <row r="6" spans="1:8" x14ac:dyDescent="0.25">
      <c r="A6" t="s">
        <v>62</v>
      </c>
      <c r="B6">
        <v>100</v>
      </c>
      <c r="C6">
        <v>3</v>
      </c>
      <c r="D6">
        <f t="shared" si="0"/>
        <v>0.1</v>
      </c>
      <c r="E6">
        <v>5.6950000000000003</v>
      </c>
      <c r="F6">
        <f t="shared" si="1"/>
        <v>5.6950000000000003</v>
      </c>
      <c r="G6">
        <f t="shared" si="2"/>
        <v>0.56950000000000001</v>
      </c>
    </row>
    <row r="7" spans="1:8" x14ac:dyDescent="0.25">
      <c r="A7" t="s">
        <v>63</v>
      </c>
      <c r="B7">
        <v>200</v>
      </c>
      <c r="C7">
        <v>3</v>
      </c>
      <c r="D7">
        <f t="shared" si="0"/>
        <v>0.1</v>
      </c>
      <c r="E7">
        <v>36.668999999999997</v>
      </c>
      <c r="F7">
        <f t="shared" si="1"/>
        <v>18.334499999999998</v>
      </c>
      <c r="G7">
        <f t="shared" si="2"/>
        <v>1.83345</v>
      </c>
    </row>
    <row r="8" spans="1:8" x14ac:dyDescent="0.25">
      <c r="A8" t="s">
        <v>64</v>
      </c>
      <c r="B8">
        <v>300</v>
      </c>
      <c r="C8">
        <v>4</v>
      </c>
      <c r="D8">
        <f t="shared" si="0"/>
        <v>0.13333333333333333</v>
      </c>
      <c r="E8">
        <v>74.052999999999997</v>
      </c>
      <c r="F8">
        <f t="shared" si="1"/>
        <v>24.684333333333335</v>
      </c>
      <c r="G8">
        <f t="shared" si="2"/>
        <v>3.2912444444444446</v>
      </c>
    </row>
    <row r="9" spans="1:8" x14ac:dyDescent="0.25">
      <c r="A9" t="s">
        <v>65</v>
      </c>
      <c r="B9">
        <v>250</v>
      </c>
      <c r="C9">
        <v>4</v>
      </c>
      <c r="D9">
        <f t="shared" si="0"/>
        <v>0.13333333333333333</v>
      </c>
      <c r="E9">
        <v>9.5960000000000001</v>
      </c>
      <c r="F9">
        <f t="shared" si="1"/>
        <v>3.8384</v>
      </c>
      <c r="G9">
        <f t="shared" si="2"/>
        <v>0.51178666666666661</v>
      </c>
    </row>
    <row r="10" spans="1:8" x14ac:dyDescent="0.25">
      <c r="A10" t="s">
        <v>66</v>
      </c>
      <c r="B10">
        <v>11</v>
      </c>
      <c r="C10">
        <v>5</v>
      </c>
      <c r="D10">
        <f t="shared" si="0"/>
        <v>0.16666666666666666</v>
      </c>
      <c r="E10">
        <v>0.05</v>
      </c>
      <c r="F10">
        <f t="shared" si="1"/>
        <v>0.45454545454545459</v>
      </c>
      <c r="G10">
        <f t="shared" si="2"/>
        <v>7.575757575757576E-2</v>
      </c>
    </row>
    <row r="11" spans="1:8" x14ac:dyDescent="0.25">
      <c r="A11" t="s">
        <v>67</v>
      </c>
      <c r="B11">
        <v>1.5</v>
      </c>
      <c r="C11">
        <v>4</v>
      </c>
      <c r="D11">
        <f t="shared" si="0"/>
        <v>0.13333333333333333</v>
      </c>
      <c r="E11">
        <v>0.247</v>
      </c>
      <c r="F11">
        <f t="shared" si="1"/>
        <v>16.466666666666665</v>
      </c>
      <c r="G11">
        <f t="shared" si="2"/>
        <v>2.1955555555555555</v>
      </c>
    </row>
    <row r="12" spans="1:8" x14ac:dyDescent="0.25">
      <c r="C12">
        <f>SUM(C3:C11)</f>
        <v>30</v>
      </c>
      <c r="D12">
        <f>SUM(D3:D11)</f>
        <v>0.99999999999999989</v>
      </c>
    </row>
    <row r="17" spans="3:5" x14ac:dyDescent="0.25">
      <c r="E17" s="12"/>
    </row>
    <row r="18" spans="3:5" x14ac:dyDescent="0.25">
      <c r="E18" s="12"/>
    </row>
    <row r="19" spans="3:5" x14ac:dyDescent="0.25">
      <c r="E19" s="12"/>
    </row>
    <row r="20" spans="3:5" x14ac:dyDescent="0.25">
      <c r="E20" s="12"/>
    </row>
    <row r="21" spans="3:5" x14ac:dyDescent="0.25">
      <c r="E21" s="12"/>
    </row>
    <row r="22" spans="3:5" x14ac:dyDescent="0.25">
      <c r="E22" s="12"/>
    </row>
    <row r="23" spans="3:5" x14ac:dyDescent="0.25">
      <c r="E23" s="12"/>
    </row>
    <row r="24" spans="3:5" x14ac:dyDescent="0.25">
      <c r="E24" s="12"/>
    </row>
    <row r="25" spans="3:5" x14ac:dyDescent="0.25">
      <c r="E25" s="12"/>
    </row>
    <row r="26" spans="3:5" x14ac:dyDescent="0.25">
      <c r="C26">
        <f>SUM(C17:C25)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7136E-9765-4D8A-A17D-ACBBE647C4AA}">
  <dimension ref="A1:Q12"/>
  <sheetViews>
    <sheetView workbookViewId="0">
      <selection activeCell="N7" sqref="N7"/>
    </sheetView>
  </sheetViews>
  <sheetFormatPr defaultRowHeight="15" x14ac:dyDescent="0.25"/>
  <sheetData>
    <row r="1" spans="1:17" x14ac:dyDescent="0.25">
      <c r="B1" t="s">
        <v>94</v>
      </c>
      <c r="F1" t="s">
        <v>100</v>
      </c>
      <c r="G1" t="s">
        <v>101</v>
      </c>
    </row>
    <row r="2" spans="1:17" x14ac:dyDescent="0.25">
      <c r="A2" t="s">
        <v>58</v>
      </c>
      <c r="B2" t="s">
        <v>69</v>
      </c>
      <c r="C2" t="s">
        <v>95</v>
      </c>
      <c r="D2" t="s">
        <v>96</v>
      </c>
      <c r="E2" s="1" t="s">
        <v>97</v>
      </c>
      <c r="F2" t="s">
        <v>98</v>
      </c>
      <c r="G2" t="s">
        <v>99</v>
      </c>
      <c r="H2" t="s">
        <v>70</v>
      </c>
      <c r="Q2" s="1"/>
    </row>
    <row r="3" spans="1:17" x14ac:dyDescent="0.25">
      <c r="A3" t="s">
        <v>59</v>
      </c>
      <c r="B3">
        <v>11.89</v>
      </c>
      <c r="C3">
        <v>2</v>
      </c>
      <c r="D3">
        <f>C3/$C$12</f>
        <v>6.6666666666666666E-2</v>
      </c>
      <c r="E3" s="17">
        <v>5.4</v>
      </c>
      <c r="F3">
        <f>(E3/B3)*100</f>
        <v>45.416316232127841</v>
      </c>
      <c r="G3">
        <f>D3*F3</f>
        <v>3.0277544154751892</v>
      </c>
      <c r="H3">
        <f>SUM(G3:G11)</f>
        <v>8.7808443376685776</v>
      </c>
      <c r="N3" s="18"/>
    </row>
    <row r="4" spans="1:17" x14ac:dyDescent="0.25">
      <c r="A4" t="s">
        <v>60</v>
      </c>
      <c r="B4">
        <v>7190</v>
      </c>
      <c r="C4">
        <v>2</v>
      </c>
      <c r="D4">
        <f t="shared" ref="D4:D11" si="0">C4/$C$12</f>
        <v>6.6666666666666666E-2</v>
      </c>
      <c r="E4" s="17">
        <v>26.889999999999997</v>
      </c>
      <c r="F4">
        <f t="shared" ref="F4:F11" si="1">(E4/B4)*100</f>
        <v>0.37399165507649507</v>
      </c>
      <c r="G4">
        <f t="shared" ref="G4:G11" si="2">D4*F4</f>
        <v>2.493277700509967E-2</v>
      </c>
    </row>
    <row r="5" spans="1:17" x14ac:dyDescent="0.25">
      <c r="A5" t="s">
        <v>61</v>
      </c>
      <c r="B5">
        <v>437.6</v>
      </c>
      <c r="C5">
        <v>3</v>
      </c>
      <c r="D5">
        <f t="shared" si="0"/>
        <v>0.1</v>
      </c>
      <c r="E5" s="17">
        <v>3.3279999999999998</v>
      </c>
      <c r="F5">
        <f t="shared" si="1"/>
        <v>0.76051188299817185</v>
      </c>
      <c r="G5">
        <f t="shared" si="2"/>
        <v>7.6051188299817191E-2</v>
      </c>
    </row>
    <row r="6" spans="1:17" x14ac:dyDescent="0.25">
      <c r="A6" t="s">
        <v>62</v>
      </c>
      <c r="B6">
        <v>1750</v>
      </c>
      <c r="C6">
        <v>3</v>
      </c>
      <c r="D6">
        <f t="shared" si="0"/>
        <v>0.1</v>
      </c>
      <c r="E6" s="17">
        <v>5.694</v>
      </c>
      <c r="F6">
        <f t="shared" si="1"/>
        <v>0.32537142857142853</v>
      </c>
      <c r="G6">
        <f t="shared" si="2"/>
        <v>3.2537142857142855E-2</v>
      </c>
    </row>
    <row r="7" spans="1:17" x14ac:dyDescent="0.25">
      <c r="A7" t="s">
        <v>63</v>
      </c>
      <c r="B7">
        <v>16440</v>
      </c>
      <c r="C7">
        <v>3</v>
      </c>
      <c r="D7">
        <f t="shared" si="0"/>
        <v>0.1</v>
      </c>
      <c r="E7" s="17">
        <v>37.076000000000001</v>
      </c>
      <c r="F7">
        <f t="shared" si="1"/>
        <v>0.22552311435523115</v>
      </c>
      <c r="G7">
        <f t="shared" si="2"/>
        <v>2.2552311435523116E-2</v>
      </c>
    </row>
    <row r="8" spans="1:17" x14ac:dyDescent="0.25">
      <c r="A8" t="s">
        <v>64</v>
      </c>
      <c r="B8" s="17">
        <v>27110</v>
      </c>
      <c r="C8">
        <v>4</v>
      </c>
      <c r="D8">
        <f t="shared" si="0"/>
        <v>0.13333333333333333</v>
      </c>
      <c r="E8" s="17">
        <v>72.825999999999993</v>
      </c>
      <c r="F8">
        <f t="shared" si="1"/>
        <v>0.26863150129103647</v>
      </c>
      <c r="G8">
        <f t="shared" si="2"/>
        <v>3.5817533505471531E-2</v>
      </c>
    </row>
    <row r="9" spans="1:17" x14ac:dyDescent="0.25">
      <c r="A9" t="s">
        <v>65</v>
      </c>
      <c r="B9">
        <v>3080</v>
      </c>
      <c r="C9">
        <v>4</v>
      </c>
      <c r="D9">
        <f t="shared" si="0"/>
        <v>0.13333333333333333</v>
      </c>
      <c r="E9" s="17">
        <v>10.103</v>
      </c>
      <c r="F9">
        <f t="shared" si="1"/>
        <v>0.32801948051948049</v>
      </c>
      <c r="G9">
        <f t="shared" si="2"/>
        <v>4.3735930735930732E-2</v>
      </c>
    </row>
    <row r="10" spans="1:17" x14ac:dyDescent="0.25">
      <c r="A10" t="s">
        <v>66</v>
      </c>
      <c r="B10">
        <v>1.077</v>
      </c>
      <c r="C10">
        <v>5</v>
      </c>
      <c r="D10">
        <f t="shared" si="0"/>
        <v>0.16666666666666666</v>
      </c>
      <c r="E10" s="17">
        <v>0.108</v>
      </c>
      <c r="F10">
        <f t="shared" si="1"/>
        <v>10.027855153203342</v>
      </c>
      <c r="G10">
        <f t="shared" si="2"/>
        <v>1.671309192200557</v>
      </c>
    </row>
    <row r="11" spans="1:17" x14ac:dyDescent="0.25">
      <c r="A11" t="s">
        <v>67</v>
      </c>
      <c r="B11">
        <v>0.156</v>
      </c>
      <c r="C11">
        <v>4</v>
      </c>
      <c r="D11">
        <f t="shared" si="0"/>
        <v>0.13333333333333333</v>
      </c>
      <c r="E11" s="17">
        <v>4.4999999999999998E-2</v>
      </c>
      <c r="F11">
        <f t="shared" si="1"/>
        <v>28.846153846153843</v>
      </c>
      <c r="G11">
        <f t="shared" si="2"/>
        <v>3.8461538461538458</v>
      </c>
    </row>
    <row r="12" spans="1:17" x14ac:dyDescent="0.25">
      <c r="C12">
        <f>SUM(C3:C11)</f>
        <v>30</v>
      </c>
      <c r="D12">
        <f>SUM(D3:D11)</f>
        <v>0.99999999999999989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5FB1E-1A1A-48C8-8F8D-3240104AFDB3}">
  <sheetPr codeName="Sheet4"/>
  <dimension ref="A1:AP25"/>
  <sheetViews>
    <sheetView workbookViewId="0">
      <pane xSplit="1" topLeftCell="T1" activePane="topRight" state="frozen"/>
      <selection pane="topRight" activeCell="X4" sqref="X4"/>
    </sheetView>
  </sheetViews>
  <sheetFormatPr defaultRowHeight="15" x14ac:dyDescent="0.25"/>
  <cols>
    <col min="1" max="1" width="45.28515625" customWidth="1"/>
    <col min="2" max="2" width="17.28515625" customWidth="1"/>
    <col min="5" max="5" width="12.85546875" customWidth="1"/>
    <col min="7" max="7" width="13.85546875" customWidth="1"/>
    <col min="8" max="8" width="35.7109375" bestFit="1" customWidth="1"/>
    <col min="10" max="10" width="39.5703125" bestFit="1" customWidth="1"/>
    <col min="17" max="17" width="37.28515625" bestFit="1" customWidth="1"/>
    <col min="18" max="18" width="35.28515625" bestFit="1" customWidth="1"/>
    <col min="20" max="21" width="37.28515625" bestFit="1" customWidth="1"/>
    <col min="24" max="24" width="31.28515625" bestFit="1" customWidth="1"/>
    <col min="25" max="25" width="14.7109375" customWidth="1"/>
    <col min="31" max="31" width="37.85546875" bestFit="1" customWidth="1"/>
    <col min="33" max="33" width="38.7109375" bestFit="1" customWidth="1"/>
    <col min="36" max="36" width="38.28515625" bestFit="1" customWidth="1"/>
    <col min="40" max="40" width="49.85546875" bestFit="1" customWidth="1"/>
    <col min="41" max="42" width="44.28515625" bestFit="1" customWidth="1"/>
  </cols>
  <sheetData>
    <row r="1" spans="1:42" x14ac:dyDescent="0.25">
      <c r="A1" t="s">
        <v>0</v>
      </c>
      <c r="B1">
        <v>200000516</v>
      </c>
      <c r="C1">
        <v>200000516</v>
      </c>
      <c r="D1">
        <v>200000516</v>
      </c>
      <c r="E1">
        <v>200000516</v>
      </c>
      <c r="F1">
        <v>200000520</v>
      </c>
      <c r="G1">
        <v>200000520</v>
      </c>
      <c r="H1">
        <v>200000524</v>
      </c>
      <c r="I1">
        <v>200000524</v>
      </c>
      <c r="J1">
        <v>200000528</v>
      </c>
      <c r="K1">
        <v>200000528</v>
      </c>
      <c r="L1">
        <v>200000532</v>
      </c>
      <c r="M1">
        <v>200000534</v>
      </c>
      <c r="N1">
        <v>200000536</v>
      </c>
      <c r="O1">
        <v>200000536</v>
      </c>
      <c r="P1">
        <v>200000540</v>
      </c>
      <c r="Q1">
        <v>200000540</v>
      </c>
      <c r="R1">
        <v>200000544</v>
      </c>
      <c r="S1">
        <v>200000544</v>
      </c>
      <c r="T1">
        <v>200000546</v>
      </c>
      <c r="U1">
        <v>200000546</v>
      </c>
      <c r="V1">
        <v>200000548</v>
      </c>
      <c r="W1">
        <v>200000548</v>
      </c>
      <c r="X1">
        <v>200000550</v>
      </c>
      <c r="Y1">
        <v>200000550</v>
      </c>
      <c r="Z1">
        <v>200000552</v>
      </c>
      <c r="AA1">
        <v>200000552</v>
      </c>
      <c r="AB1">
        <v>200000586</v>
      </c>
      <c r="AC1">
        <v>200000586</v>
      </c>
      <c r="AD1">
        <v>200000690</v>
      </c>
      <c r="AE1">
        <v>200000690</v>
      </c>
      <c r="AF1">
        <v>200000692</v>
      </c>
      <c r="AG1">
        <v>200000692</v>
      </c>
      <c r="AH1">
        <v>200000694</v>
      </c>
      <c r="AI1">
        <v>200000694</v>
      </c>
      <c r="AJ1">
        <v>200000696</v>
      </c>
      <c r="AK1">
        <v>200000696</v>
      </c>
      <c r="AL1">
        <v>200000698</v>
      </c>
      <c r="AM1">
        <v>200000698</v>
      </c>
      <c r="AN1">
        <v>200000724</v>
      </c>
      <c r="AO1">
        <v>200189652</v>
      </c>
      <c r="AP1">
        <v>200189652</v>
      </c>
    </row>
    <row r="2" spans="1:42" x14ac:dyDescent="0.25">
      <c r="A2" t="s">
        <v>1</v>
      </c>
      <c r="B2" t="s">
        <v>5</v>
      </c>
      <c r="C2" t="s">
        <v>5</v>
      </c>
      <c r="D2" t="s">
        <v>5</v>
      </c>
      <c r="E2" t="s">
        <v>5</v>
      </c>
      <c r="F2" t="s">
        <v>6</v>
      </c>
      <c r="G2" t="s">
        <v>6</v>
      </c>
      <c r="H2" t="s">
        <v>7</v>
      </c>
      <c r="I2" t="s">
        <v>7</v>
      </c>
      <c r="J2" t="s">
        <v>8</v>
      </c>
      <c r="K2" t="s">
        <v>8</v>
      </c>
      <c r="L2" t="s">
        <v>9</v>
      </c>
      <c r="M2" t="s">
        <v>10</v>
      </c>
      <c r="N2" t="s">
        <v>11</v>
      </c>
      <c r="O2" t="s">
        <v>11</v>
      </c>
      <c r="P2" t="s">
        <v>12</v>
      </c>
      <c r="Q2" t="s">
        <v>12</v>
      </c>
      <c r="R2" t="s">
        <v>13</v>
      </c>
      <c r="S2" t="s">
        <v>13</v>
      </c>
      <c r="T2" t="s">
        <v>14</v>
      </c>
      <c r="U2" t="s">
        <v>14</v>
      </c>
      <c r="V2" t="s">
        <v>15</v>
      </c>
      <c r="W2" t="s">
        <v>15</v>
      </c>
      <c r="X2" t="s">
        <v>16</v>
      </c>
      <c r="Y2" t="s">
        <v>16</v>
      </c>
      <c r="Z2" t="s">
        <v>17</v>
      </c>
      <c r="AA2" t="s">
        <v>17</v>
      </c>
      <c r="AB2" t="s">
        <v>18</v>
      </c>
      <c r="AC2" t="s">
        <v>18</v>
      </c>
      <c r="AD2" t="s">
        <v>19</v>
      </c>
      <c r="AE2" t="s">
        <v>19</v>
      </c>
      <c r="AF2" t="s">
        <v>20</v>
      </c>
      <c r="AG2" t="s">
        <v>20</v>
      </c>
      <c r="AH2" t="s">
        <v>21</v>
      </c>
      <c r="AI2" t="s">
        <v>21</v>
      </c>
      <c r="AJ2" t="s">
        <v>22</v>
      </c>
      <c r="AK2" t="s">
        <v>22</v>
      </c>
      <c r="AL2" t="s">
        <v>23</v>
      </c>
      <c r="AM2" t="s">
        <v>23</v>
      </c>
      <c r="AN2" t="s">
        <v>24</v>
      </c>
      <c r="AO2" t="s">
        <v>25</v>
      </c>
      <c r="AP2" t="s">
        <v>25</v>
      </c>
    </row>
    <row r="3" spans="1:42" x14ac:dyDescent="0.25">
      <c r="A3" t="s">
        <v>27</v>
      </c>
      <c r="B3">
        <v>13.4</v>
      </c>
      <c r="C3">
        <v>11.4</v>
      </c>
      <c r="D3">
        <v>13.4</v>
      </c>
      <c r="E3">
        <v>11.4</v>
      </c>
      <c r="F3">
        <v>29.1</v>
      </c>
      <c r="G3">
        <v>47.2</v>
      </c>
      <c r="H3">
        <v>1.25</v>
      </c>
      <c r="I3">
        <v>3.4</v>
      </c>
      <c r="J3">
        <v>12.7</v>
      </c>
      <c r="K3">
        <v>14.7</v>
      </c>
      <c r="L3">
        <v>11.5</v>
      </c>
      <c r="M3">
        <v>14.6</v>
      </c>
      <c r="N3">
        <v>8.6</v>
      </c>
      <c r="O3">
        <v>8.6</v>
      </c>
      <c r="P3">
        <v>10.3</v>
      </c>
      <c r="Q3">
        <v>3.6</v>
      </c>
      <c r="R3">
        <v>1.25</v>
      </c>
      <c r="S3">
        <v>4.7</v>
      </c>
      <c r="T3">
        <v>3.3</v>
      </c>
      <c r="U3">
        <v>6</v>
      </c>
      <c r="V3">
        <v>28.7</v>
      </c>
      <c r="W3">
        <v>26.3</v>
      </c>
      <c r="X3">
        <v>1.25</v>
      </c>
      <c r="Y3">
        <v>2.5</v>
      </c>
      <c r="Z3">
        <v>1.25</v>
      </c>
      <c r="AA3">
        <v>2.6</v>
      </c>
      <c r="AB3">
        <v>20.5</v>
      </c>
      <c r="AC3">
        <v>20.8</v>
      </c>
      <c r="AD3">
        <v>6.6</v>
      </c>
      <c r="AE3">
        <v>7.8</v>
      </c>
      <c r="AF3">
        <v>1.7</v>
      </c>
      <c r="AG3">
        <v>1.25</v>
      </c>
      <c r="AH3">
        <v>1.25</v>
      </c>
      <c r="AI3">
        <v>1.25</v>
      </c>
      <c r="AJ3">
        <v>1.25</v>
      </c>
      <c r="AK3">
        <v>1.25</v>
      </c>
      <c r="AL3">
        <v>1.5</v>
      </c>
      <c r="AM3">
        <v>3.7</v>
      </c>
      <c r="AN3">
        <v>1.25</v>
      </c>
      <c r="AO3">
        <v>1.25</v>
      </c>
      <c r="AP3">
        <v>1.25</v>
      </c>
    </row>
    <row r="4" spans="1:42" x14ac:dyDescent="0.25">
      <c r="A4" t="s">
        <v>30</v>
      </c>
      <c r="B4">
        <v>3</v>
      </c>
      <c r="C4">
        <v>3.2</v>
      </c>
      <c r="D4">
        <v>3</v>
      </c>
      <c r="E4">
        <v>3.2</v>
      </c>
      <c r="F4">
        <v>8.3000000000000007</v>
      </c>
      <c r="G4">
        <v>7.4</v>
      </c>
      <c r="H4">
        <v>0.75</v>
      </c>
      <c r="I4">
        <v>0.75</v>
      </c>
      <c r="J4">
        <v>1.8</v>
      </c>
      <c r="K4">
        <v>2</v>
      </c>
      <c r="L4">
        <v>1.7</v>
      </c>
      <c r="M4">
        <v>2</v>
      </c>
      <c r="N4">
        <v>0.75</v>
      </c>
      <c r="O4">
        <v>0.75</v>
      </c>
      <c r="P4">
        <v>1.9</v>
      </c>
      <c r="Q4">
        <v>0.75</v>
      </c>
      <c r="R4">
        <v>0.75</v>
      </c>
      <c r="S4">
        <v>1.9</v>
      </c>
      <c r="T4">
        <v>0.75</v>
      </c>
      <c r="U4">
        <v>1.5</v>
      </c>
      <c r="V4">
        <v>5.2</v>
      </c>
      <c r="W4">
        <v>5.7</v>
      </c>
      <c r="X4">
        <v>0.75</v>
      </c>
      <c r="Y4">
        <v>1.5</v>
      </c>
      <c r="Z4">
        <v>1.7</v>
      </c>
      <c r="AA4">
        <v>1.7</v>
      </c>
      <c r="AB4">
        <v>3.4</v>
      </c>
      <c r="AC4">
        <v>2.6</v>
      </c>
      <c r="AD4">
        <v>1.8</v>
      </c>
      <c r="AE4">
        <v>2.7</v>
      </c>
      <c r="AF4">
        <v>1.7</v>
      </c>
      <c r="AG4">
        <v>0.75</v>
      </c>
      <c r="AH4">
        <v>0.75</v>
      </c>
      <c r="AI4">
        <v>0.75</v>
      </c>
      <c r="AJ4">
        <v>0.75</v>
      </c>
      <c r="AK4">
        <v>1.7</v>
      </c>
      <c r="AL4">
        <v>2.4</v>
      </c>
      <c r="AM4">
        <v>0.75</v>
      </c>
      <c r="AN4">
        <v>0.75</v>
      </c>
      <c r="AO4">
        <v>0.75</v>
      </c>
      <c r="AP4">
        <v>0.75</v>
      </c>
    </row>
    <row r="5" spans="1:42" x14ac:dyDescent="0.25">
      <c r="A5" t="s">
        <v>31</v>
      </c>
      <c r="B5">
        <v>20.7</v>
      </c>
      <c r="C5">
        <v>23.8</v>
      </c>
      <c r="D5">
        <v>20.7</v>
      </c>
      <c r="E5">
        <v>23.8</v>
      </c>
      <c r="F5">
        <v>48.8</v>
      </c>
      <c r="G5">
        <v>51.6</v>
      </c>
      <c r="H5">
        <v>8.5</v>
      </c>
      <c r="I5">
        <v>8.6999999999999993</v>
      </c>
      <c r="J5">
        <v>20.2</v>
      </c>
      <c r="K5">
        <v>19.600000000000001</v>
      </c>
      <c r="L5">
        <v>15.3</v>
      </c>
      <c r="M5">
        <v>14.6</v>
      </c>
      <c r="N5">
        <v>13.4</v>
      </c>
      <c r="O5">
        <v>13.4</v>
      </c>
      <c r="P5">
        <v>13</v>
      </c>
      <c r="Q5">
        <v>12.1</v>
      </c>
      <c r="R5">
        <v>11.7</v>
      </c>
      <c r="S5">
        <v>10.5</v>
      </c>
      <c r="T5">
        <v>7.7</v>
      </c>
      <c r="U5">
        <v>10.8</v>
      </c>
      <c r="V5">
        <v>36.4</v>
      </c>
      <c r="W5">
        <v>34.6</v>
      </c>
      <c r="X5">
        <v>10.1</v>
      </c>
      <c r="Y5">
        <v>9.9</v>
      </c>
      <c r="Z5">
        <v>14.9</v>
      </c>
      <c r="AA5">
        <v>15.7</v>
      </c>
      <c r="AB5">
        <v>22.7</v>
      </c>
      <c r="AC5">
        <v>25</v>
      </c>
      <c r="AD5">
        <v>15</v>
      </c>
      <c r="AE5">
        <v>22.7</v>
      </c>
      <c r="AF5">
        <v>11.6</v>
      </c>
      <c r="AG5">
        <v>13.1</v>
      </c>
      <c r="AH5">
        <v>4.4000000000000004</v>
      </c>
      <c r="AI5">
        <v>5.8</v>
      </c>
      <c r="AJ5">
        <v>8.5</v>
      </c>
      <c r="AK5">
        <v>12.8</v>
      </c>
      <c r="AL5">
        <v>13.3</v>
      </c>
      <c r="AM5">
        <v>13.3</v>
      </c>
      <c r="AN5">
        <v>7.2</v>
      </c>
      <c r="AO5">
        <v>4</v>
      </c>
      <c r="AP5">
        <v>4</v>
      </c>
    </row>
    <row r="6" spans="1:42" x14ac:dyDescent="0.25">
      <c r="A6" t="s">
        <v>35</v>
      </c>
      <c r="B6">
        <v>2.9</v>
      </c>
      <c r="C6">
        <v>4.4000000000000004</v>
      </c>
      <c r="D6">
        <v>2.9</v>
      </c>
      <c r="E6">
        <v>4.4000000000000004</v>
      </c>
      <c r="F6">
        <v>2.8</v>
      </c>
      <c r="G6">
        <v>1.5</v>
      </c>
      <c r="H6">
        <v>0.5</v>
      </c>
      <c r="I6">
        <v>0.5</v>
      </c>
      <c r="J6">
        <v>4.4000000000000004</v>
      </c>
      <c r="K6">
        <v>2.1</v>
      </c>
      <c r="L6">
        <v>1.6</v>
      </c>
      <c r="M6">
        <v>1.5</v>
      </c>
      <c r="N6">
        <v>2.4</v>
      </c>
      <c r="O6">
        <v>2.4</v>
      </c>
      <c r="P6">
        <v>0.5</v>
      </c>
      <c r="Q6">
        <v>0.5</v>
      </c>
      <c r="R6">
        <v>0.5</v>
      </c>
      <c r="S6">
        <v>1.2</v>
      </c>
      <c r="T6">
        <v>1.6</v>
      </c>
      <c r="U6">
        <v>1.5</v>
      </c>
      <c r="V6">
        <v>3.5</v>
      </c>
      <c r="W6">
        <v>2.8</v>
      </c>
      <c r="X6">
        <v>1.9</v>
      </c>
      <c r="Y6">
        <v>1.5</v>
      </c>
      <c r="Z6">
        <v>0.5</v>
      </c>
      <c r="AA6">
        <v>2.2999999999999998</v>
      </c>
      <c r="AB6">
        <v>2.6</v>
      </c>
      <c r="AC6">
        <v>2</v>
      </c>
      <c r="AD6">
        <v>1.25</v>
      </c>
      <c r="AE6">
        <v>0.5</v>
      </c>
      <c r="AF6">
        <v>1.25</v>
      </c>
      <c r="AG6">
        <v>0.5</v>
      </c>
      <c r="AH6">
        <v>0.5</v>
      </c>
      <c r="AI6">
        <v>0.5</v>
      </c>
      <c r="AJ6">
        <v>0.5</v>
      </c>
      <c r="AK6">
        <v>0.5</v>
      </c>
      <c r="AL6">
        <v>1.25</v>
      </c>
      <c r="AM6">
        <v>0.5</v>
      </c>
      <c r="AN6">
        <v>0.5</v>
      </c>
      <c r="AO6">
        <v>0.5</v>
      </c>
      <c r="AP6">
        <v>0.5</v>
      </c>
    </row>
    <row r="7" spans="1:42" x14ac:dyDescent="0.25">
      <c r="A7" t="s">
        <v>36</v>
      </c>
      <c r="B7">
        <v>42.6</v>
      </c>
      <c r="C7">
        <v>31.1</v>
      </c>
      <c r="D7">
        <v>42.6</v>
      </c>
      <c r="E7">
        <v>31.1</v>
      </c>
      <c r="F7">
        <v>72</v>
      </c>
      <c r="G7">
        <v>94.6</v>
      </c>
      <c r="H7">
        <v>14</v>
      </c>
      <c r="I7">
        <v>5</v>
      </c>
      <c r="J7">
        <v>26.9</v>
      </c>
      <c r="K7">
        <v>56</v>
      </c>
      <c r="L7">
        <v>46.1</v>
      </c>
      <c r="M7">
        <v>60.3</v>
      </c>
      <c r="N7">
        <v>31.3</v>
      </c>
      <c r="O7">
        <v>31.3</v>
      </c>
      <c r="P7">
        <v>5</v>
      </c>
      <c r="Q7">
        <v>5</v>
      </c>
      <c r="R7">
        <v>10.9</v>
      </c>
      <c r="S7">
        <v>5</v>
      </c>
      <c r="T7">
        <v>24.7</v>
      </c>
      <c r="U7">
        <v>15</v>
      </c>
      <c r="V7">
        <v>93.9</v>
      </c>
      <c r="W7">
        <v>83.1</v>
      </c>
      <c r="X7">
        <v>10.7</v>
      </c>
      <c r="Y7">
        <v>15</v>
      </c>
      <c r="Z7">
        <v>5</v>
      </c>
      <c r="AA7">
        <v>5</v>
      </c>
      <c r="AB7">
        <v>95.5</v>
      </c>
      <c r="AC7">
        <v>90.4</v>
      </c>
      <c r="AD7">
        <v>13.2</v>
      </c>
      <c r="AE7">
        <v>5</v>
      </c>
      <c r="AF7">
        <v>5</v>
      </c>
      <c r="AG7">
        <v>5</v>
      </c>
      <c r="AH7">
        <v>5</v>
      </c>
      <c r="AI7">
        <v>5</v>
      </c>
      <c r="AJ7">
        <v>5</v>
      </c>
      <c r="AK7">
        <v>5</v>
      </c>
      <c r="AL7">
        <v>5</v>
      </c>
      <c r="AM7">
        <v>5</v>
      </c>
      <c r="AN7">
        <v>5</v>
      </c>
      <c r="AO7">
        <v>16.100000000000001</v>
      </c>
      <c r="AP7">
        <v>5</v>
      </c>
    </row>
    <row r="8" spans="1:42" x14ac:dyDescent="0.25">
      <c r="A8" t="s">
        <v>26</v>
      </c>
      <c r="B8">
        <v>35.299999999999997</v>
      </c>
      <c r="C8">
        <v>36.9</v>
      </c>
      <c r="D8">
        <v>35.299999999999997</v>
      </c>
      <c r="E8">
        <v>36.9</v>
      </c>
      <c r="F8">
        <v>90.1</v>
      </c>
      <c r="G8">
        <v>103.13500000000001</v>
      </c>
      <c r="H8">
        <v>16.100000000000001</v>
      </c>
      <c r="I8">
        <v>16.399999999999999</v>
      </c>
      <c r="J8">
        <v>21.5</v>
      </c>
      <c r="K8">
        <v>18.2</v>
      </c>
      <c r="L8">
        <v>12.5</v>
      </c>
      <c r="M8">
        <v>13.8</v>
      </c>
      <c r="N8">
        <v>24</v>
      </c>
      <c r="O8">
        <v>24</v>
      </c>
      <c r="P8">
        <v>25</v>
      </c>
      <c r="Q8">
        <v>24.8</v>
      </c>
      <c r="R8">
        <v>22.2</v>
      </c>
      <c r="S8">
        <v>18.399999999999999</v>
      </c>
      <c r="T8">
        <v>14.4</v>
      </c>
      <c r="U8">
        <v>14.7</v>
      </c>
      <c r="V8">
        <v>51.6</v>
      </c>
      <c r="W8">
        <v>67.900000000000006</v>
      </c>
      <c r="X8">
        <v>20</v>
      </c>
      <c r="Y8">
        <v>19.399999999999999</v>
      </c>
      <c r="Z8">
        <v>26</v>
      </c>
      <c r="AA8">
        <v>32.4</v>
      </c>
      <c r="AB8">
        <v>19.600000000000001</v>
      </c>
      <c r="AC8">
        <v>21.5</v>
      </c>
      <c r="AD8">
        <v>30.8</v>
      </c>
      <c r="AE8">
        <v>40.700000000000003</v>
      </c>
      <c r="AF8">
        <v>22.8</v>
      </c>
      <c r="AG8">
        <v>28.7</v>
      </c>
      <c r="AH8">
        <v>11</v>
      </c>
      <c r="AI8">
        <v>10.5</v>
      </c>
      <c r="AJ8">
        <v>20.100000000000001</v>
      </c>
      <c r="AK8">
        <v>24.8</v>
      </c>
      <c r="AL8">
        <v>26.7</v>
      </c>
      <c r="AM8">
        <v>24.1</v>
      </c>
      <c r="AN8">
        <v>7.5</v>
      </c>
      <c r="AO8">
        <v>6</v>
      </c>
      <c r="AP8">
        <v>6.2</v>
      </c>
    </row>
    <row r="9" spans="1:42" x14ac:dyDescent="0.25">
      <c r="A9" t="s">
        <v>32</v>
      </c>
      <c r="B9">
        <v>4.2</v>
      </c>
      <c r="C9">
        <v>1.8</v>
      </c>
      <c r="D9">
        <v>4.2</v>
      </c>
      <c r="E9">
        <v>1.8</v>
      </c>
      <c r="F9">
        <v>4.2</v>
      </c>
      <c r="G9">
        <v>9.6999999999999993</v>
      </c>
      <c r="H9">
        <v>1.4</v>
      </c>
      <c r="I9">
        <v>1.4</v>
      </c>
      <c r="J9">
        <v>2.4</v>
      </c>
      <c r="K9">
        <v>1</v>
      </c>
      <c r="L9">
        <v>0.6</v>
      </c>
      <c r="M9">
        <v>2</v>
      </c>
      <c r="N9">
        <v>3</v>
      </c>
      <c r="O9">
        <v>3</v>
      </c>
      <c r="P9">
        <v>17.899999999999999</v>
      </c>
      <c r="Q9">
        <v>21.9</v>
      </c>
      <c r="R9">
        <v>0.6</v>
      </c>
      <c r="S9">
        <v>7.2</v>
      </c>
      <c r="T9">
        <v>0.6</v>
      </c>
      <c r="U9">
        <v>1</v>
      </c>
      <c r="V9">
        <v>8.5</v>
      </c>
      <c r="W9">
        <v>8.5</v>
      </c>
      <c r="X9">
        <v>1.5</v>
      </c>
      <c r="Y9">
        <v>1</v>
      </c>
      <c r="Z9">
        <v>2.9</v>
      </c>
      <c r="AA9">
        <v>0.6</v>
      </c>
      <c r="AB9">
        <v>1.4</v>
      </c>
      <c r="AC9">
        <v>1.6</v>
      </c>
      <c r="AD9">
        <v>5</v>
      </c>
      <c r="AE9">
        <v>2.8</v>
      </c>
      <c r="AF9">
        <v>1.5</v>
      </c>
      <c r="AG9">
        <v>4.9000000000000004</v>
      </c>
      <c r="AH9">
        <v>0.6</v>
      </c>
      <c r="AI9">
        <v>5</v>
      </c>
      <c r="AJ9">
        <v>1.7</v>
      </c>
      <c r="AK9">
        <v>5.4</v>
      </c>
      <c r="AL9">
        <v>1.7</v>
      </c>
      <c r="AM9">
        <v>0.6</v>
      </c>
      <c r="AN9">
        <v>1.8</v>
      </c>
      <c r="AO9">
        <v>0.6</v>
      </c>
      <c r="AP9">
        <v>1.9</v>
      </c>
    </row>
    <row r="10" spans="1:42" x14ac:dyDescent="0.25">
      <c r="A10" t="s">
        <v>28</v>
      </c>
      <c r="B10">
        <v>144.35400000000001</v>
      </c>
      <c r="C10">
        <v>132.85499999999999</v>
      </c>
      <c r="D10">
        <v>144.35400000000001</v>
      </c>
      <c r="E10">
        <v>132.85499999999999</v>
      </c>
      <c r="F10">
        <v>282.988</v>
      </c>
      <c r="H10">
        <v>48.679000000000002</v>
      </c>
      <c r="I10">
        <v>40.325000000000003</v>
      </c>
      <c r="J10">
        <v>156.31800000000001</v>
      </c>
      <c r="K10">
        <v>128.52199999999999</v>
      </c>
      <c r="L10">
        <v>104.102</v>
      </c>
      <c r="M10">
        <v>127.916</v>
      </c>
      <c r="N10">
        <v>91.447000000000003</v>
      </c>
      <c r="O10">
        <v>91.447000000000003</v>
      </c>
      <c r="P10">
        <v>94.772999999999996</v>
      </c>
      <c r="Q10">
        <v>72.680000000000007</v>
      </c>
      <c r="R10">
        <v>58.750999999999998</v>
      </c>
      <c r="S10">
        <v>55.524000000000001</v>
      </c>
      <c r="T10">
        <v>59.780999999999999</v>
      </c>
      <c r="U10">
        <v>54.463000000000001</v>
      </c>
      <c r="V10">
        <v>249.142</v>
      </c>
      <c r="W10">
        <v>248.423</v>
      </c>
      <c r="X10">
        <v>50.610999999999997</v>
      </c>
      <c r="Z10">
        <v>58.481000000000002</v>
      </c>
      <c r="AA10">
        <v>64.588999999999999</v>
      </c>
      <c r="AB10">
        <v>187.35300000000001</v>
      </c>
      <c r="AC10">
        <v>184.25399999999999</v>
      </c>
      <c r="AD10">
        <v>76.885999999999996</v>
      </c>
      <c r="AE10">
        <v>84.894999999999996</v>
      </c>
      <c r="AF10">
        <v>47.435000000000002</v>
      </c>
      <c r="AG10">
        <v>55.637999999999998</v>
      </c>
      <c r="AH10">
        <v>27.433</v>
      </c>
      <c r="AI10">
        <v>31.242999999999999</v>
      </c>
      <c r="AJ10">
        <v>39.677</v>
      </c>
      <c r="AK10">
        <v>53.393000000000001</v>
      </c>
      <c r="AL10">
        <v>55.063000000000002</v>
      </c>
      <c r="AM10">
        <v>52.234999999999999</v>
      </c>
      <c r="AN10">
        <v>25.992000000000001</v>
      </c>
      <c r="AO10">
        <v>35.113</v>
      </c>
      <c r="AP10">
        <v>23.41</v>
      </c>
    </row>
    <row r="11" spans="1:42" x14ac:dyDescent="0.25">
      <c r="A11" t="s">
        <v>29</v>
      </c>
      <c r="B11">
        <v>22</v>
      </c>
      <c r="C11">
        <v>23.8</v>
      </c>
      <c r="D11">
        <v>22</v>
      </c>
      <c r="E11">
        <v>23.8</v>
      </c>
      <c r="F11">
        <v>46.5</v>
      </c>
      <c r="G11">
        <v>58.6</v>
      </c>
      <c r="H11">
        <v>7.5</v>
      </c>
      <c r="I11">
        <v>8.4</v>
      </c>
      <c r="J11">
        <v>20.9</v>
      </c>
      <c r="K11">
        <v>19.7</v>
      </c>
      <c r="L11">
        <v>16.8</v>
      </c>
      <c r="M11">
        <v>17.2</v>
      </c>
      <c r="N11">
        <v>14.1</v>
      </c>
      <c r="O11">
        <v>14.1</v>
      </c>
      <c r="P11">
        <v>19</v>
      </c>
      <c r="Q11">
        <v>18.8</v>
      </c>
      <c r="R11">
        <v>10</v>
      </c>
      <c r="S11">
        <v>11.9</v>
      </c>
      <c r="T11">
        <v>8.1</v>
      </c>
      <c r="U11">
        <v>12</v>
      </c>
      <c r="V11">
        <v>37</v>
      </c>
      <c r="W11">
        <v>35.5</v>
      </c>
      <c r="X11">
        <v>9</v>
      </c>
      <c r="Y11">
        <v>13.4</v>
      </c>
      <c r="Z11">
        <v>11.3</v>
      </c>
      <c r="AA11">
        <v>14.7</v>
      </c>
      <c r="AB11">
        <v>24.2</v>
      </c>
      <c r="AC11">
        <v>24.6</v>
      </c>
      <c r="AD11">
        <v>15.1</v>
      </c>
      <c r="AE11">
        <v>17.100000000000001</v>
      </c>
      <c r="AF11">
        <v>9.6</v>
      </c>
      <c r="AG11">
        <v>10.8</v>
      </c>
      <c r="AH11">
        <v>5.7</v>
      </c>
      <c r="AI11">
        <v>5.4</v>
      </c>
      <c r="AJ11">
        <v>9.4</v>
      </c>
      <c r="AK11">
        <v>10.199999999999999</v>
      </c>
      <c r="AL11">
        <v>11.6</v>
      </c>
      <c r="AM11">
        <v>10.3</v>
      </c>
      <c r="AN11">
        <v>5.6</v>
      </c>
      <c r="AO11">
        <v>5</v>
      </c>
      <c r="AP11">
        <v>4.4000000000000004</v>
      </c>
    </row>
    <row r="12" spans="1:42" x14ac:dyDescent="0.25">
      <c r="A12" t="s">
        <v>34</v>
      </c>
      <c r="B12">
        <v>0.56100000000000005</v>
      </c>
      <c r="C12">
        <v>0.45</v>
      </c>
      <c r="D12">
        <v>0.56100000000000005</v>
      </c>
      <c r="E12">
        <v>0.45</v>
      </c>
      <c r="F12">
        <v>0.51400000000000001</v>
      </c>
      <c r="G12">
        <v>0.56599999999999995</v>
      </c>
      <c r="H12">
        <v>0.372</v>
      </c>
      <c r="I12">
        <v>0.23499999999999999</v>
      </c>
      <c r="J12">
        <v>0.97099999999999997</v>
      </c>
      <c r="K12">
        <v>0.91900000000000004</v>
      </c>
      <c r="L12">
        <v>0.217</v>
      </c>
      <c r="M12">
        <v>0.48699999999999999</v>
      </c>
      <c r="N12">
        <v>0.33500000000000002</v>
      </c>
      <c r="O12">
        <v>0.33500000000000002</v>
      </c>
      <c r="P12">
        <v>0.32900000000000001</v>
      </c>
      <c r="Q12">
        <v>7.1999999999999995E-2</v>
      </c>
      <c r="R12">
        <v>0.3</v>
      </c>
      <c r="S12">
        <v>9.4E-2</v>
      </c>
      <c r="T12">
        <v>0.38800000000000001</v>
      </c>
      <c r="U12">
        <v>0.106</v>
      </c>
      <c r="V12">
        <v>0.437</v>
      </c>
      <c r="W12">
        <v>0.249</v>
      </c>
      <c r="X12">
        <v>0.35</v>
      </c>
      <c r="Y12">
        <v>2.5000000000000001E-2</v>
      </c>
      <c r="Z12">
        <v>0.32100000000000001</v>
      </c>
      <c r="AA12">
        <v>7.9000000000000001E-2</v>
      </c>
      <c r="AB12">
        <v>0.33</v>
      </c>
      <c r="AC12">
        <v>0.122</v>
      </c>
      <c r="AD12">
        <v>2.5000000000000001E-2</v>
      </c>
      <c r="AE12">
        <v>2.5000000000000001E-2</v>
      </c>
      <c r="AF12">
        <v>2.5000000000000001E-2</v>
      </c>
      <c r="AG12">
        <v>2.5000000000000001E-2</v>
      </c>
      <c r="AH12">
        <v>0.60799999999999998</v>
      </c>
      <c r="AI12">
        <v>0.34899999999999998</v>
      </c>
      <c r="AJ12">
        <v>0.46400000000000002</v>
      </c>
      <c r="AK12">
        <v>0.23899999999999999</v>
      </c>
      <c r="AL12">
        <v>2.5000000000000001E-2</v>
      </c>
      <c r="AM12">
        <v>0.216</v>
      </c>
      <c r="AN12">
        <v>0.106</v>
      </c>
      <c r="AO12">
        <v>8.3000000000000004E-2</v>
      </c>
      <c r="AP12">
        <v>0.17499999999999999</v>
      </c>
    </row>
    <row r="13" spans="1:42" x14ac:dyDescent="0.25">
      <c r="A13" t="s">
        <v>4</v>
      </c>
      <c r="B13">
        <v>2.7690000000000001</v>
      </c>
      <c r="C13">
        <v>2.9119999999999999</v>
      </c>
      <c r="D13">
        <v>2.7690000000000001</v>
      </c>
      <c r="E13">
        <v>2.9119999999999999</v>
      </c>
      <c r="F13">
        <v>2.5510000000000002</v>
      </c>
      <c r="G13">
        <v>0.871</v>
      </c>
      <c r="H13">
        <v>0.59699999999999998</v>
      </c>
      <c r="I13">
        <v>0.621</v>
      </c>
      <c r="J13">
        <v>7.5949999999999998</v>
      </c>
      <c r="K13">
        <v>0.33900000000000002</v>
      </c>
      <c r="L13">
        <v>0.99</v>
      </c>
      <c r="M13">
        <v>1.171</v>
      </c>
      <c r="N13">
        <v>0.159</v>
      </c>
      <c r="O13">
        <v>0.159</v>
      </c>
      <c r="P13">
        <v>4.3390000000000004</v>
      </c>
      <c r="Q13">
        <v>0.05</v>
      </c>
      <c r="R13">
        <v>1.8220000000000001</v>
      </c>
      <c r="S13">
        <v>1.206</v>
      </c>
      <c r="T13">
        <v>0.188</v>
      </c>
      <c r="U13">
        <v>0.1</v>
      </c>
      <c r="V13">
        <v>0.05</v>
      </c>
      <c r="W13">
        <v>0.2</v>
      </c>
      <c r="X13">
        <v>0.36599999999999999</v>
      </c>
      <c r="Y13">
        <v>1.028</v>
      </c>
      <c r="Z13">
        <v>1.0660000000000001</v>
      </c>
      <c r="AA13">
        <v>0.68200000000000005</v>
      </c>
      <c r="AB13">
        <v>0.05</v>
      </c>
      <c r="AC13">
        <v>0.05</v>
      </c>
      <c r="AD13">
        <v>0.05</v>
      </c>
      <c r="AE13">
        <v>0.33400000000000002</v>
      </c>
      <c r="AF13">
        <v>0.151</v>
      </c>
      <c r="AG13">
        <v>0.05</v>
      </c>
      <c r="AH13">
        <v>0.48199999999999998</v>
      </c>
      <c r="AI13">
        <v>0.20399999999999999</v>
      </c>
      <c r="AJ13">
        <v>0.05</v>
      </c>
      <c r="AK13">
        <v>0.05</v>
      </c>
      <c r="AL13">
        <v>0.45100000000000001</v>
      </c>
      <c r="AM13">
        <v>0.53700000000000003</v>
      </c>
      <c r="AN13">
        <v>0.157</v>
      </c>
      <c r="AO13">
        <v>0.498</v>
      </c>
      <c r="AP13">
        <v>0.55200000000000005</v>
      </c>
    </row>
    <row r="14" spans="1:42" x14ac:dyDescent="0.25">
      <c r="A14" t="s">
        <v>33</v>
      </c>
      <c r="B14">
        <v>17.600000000000001</v>
      </c>
      <c r="C14">
        <v>17.600000000000001</v>
      </c>
      <c r="D14">
        <v>17.600000000000001</v>
      </c>
      <c r="E14">
        <v>17.600000000000001</v>
      </c>
      <c r="F14">
        <v>22.4</v>
      </c>
      <c r="G14">
        <v>20.2</v>
      </c>
      <c r="H14">
        <v>4.3</v>
      </c>
      <c r="I14">
        <v>4.5</v>
      </c>
      <c r="J14">
        <v>18.3</v>
      </c>
      <c r="K14">
        <v>9.4</v>
      </c>
      <c r="L14">
        <v>14.8</v>
      </c>
      <c r="M14">
        <v>18.3</v>
      </c>
      <c r="N14">
        <v>0.5</v>
      </c>
      <c r="O14">
        <v>0.5</v>
      </c>
      <c r="P14">
        <v>2.4</v>
      </c>
      <c r="Q14">
        <v>0.5</v>
      </c>
      <c r="R14">
        <v>4.5999999999999996</v>
      </c>
      <c r="S14">
        <v>3.3</v>
      </c>
      <c r="T14">
        <v>10.1</v>
      </c>
      <c r="V14">
        <v>23.3</v>
      </c>
      <c r="W14">
        <v>24.1</v>
      </c>
      <c r="X14">
        <v>6</v>
      </c>
      <c r="Y14">
        <v>4.7</v>
      </c>
      <c r="Z14">
        <v>4.2</v>
      </c>
      <c r="AA14">
        <v>4.4000000000000004</v>
      </c>
      <c r="AB14">
        <v>18.3</v>
      </c>
      <c r="AC14">
        <v>19.2</v>
      </c>
      <c r="AD14">
        <v>1.4</v>
      </c>
      <c r="AE14">
        <v>1.8</v>
      </c>
      <c r="AF14">
        <v>3.4</v>
      </c>
      <c r="AG14">
        <v>4.0999999999999996</v>
      </c>
      <c r="AH14">
        <v>3.1</v>
      </c>
      <c r="AI14">
        <v>5.7</v>
      </c>
      <c r="AJ14">
        <v>3.2</v>
      </c>
      <c r="AK14">
        <v>5</v>
      </c>
      <c r="AL14">
        <v>3.4</v>
      </c>
      <c r="AM14">
        <v>3.5</v>
      </c>
      <c r="AN14">
        <v>1.1000000000000001</v>
      </c>
      <c r="AO14">
        <v>2.8</v>
      </c>
      <c r="AP14">
        <v>2.7</v>
      </c>
    </row>
    <row r="15" spans="1:42" s="5" customFormat="1" x14ac:dyDescent="0.25">
      <c r="A15" s="5" t="s">
        <v>46</v>
      </c>
      <c r="B15" s="5">
        <v>2.9638985975558296</v>
      </c>
      <c r="C15" s="5">
        <v>10.986308045527851</v>
      </c>
      <c r="D15" s="5">
        <v>2.9638985975558296</v>
      </c>
      <c r="E15" s="5">
        <v>10.986308045527851</v>
      </c>
      <c r="F15" s="5">
        <v>6.3966476629775668</v>
      </c>
      <c r="G15" s="5">
        <v>5.9112971959943046</v>
      </c>
      <c r="H15" s="6">
        <v>-16.903576721393996</v>
      </c>
      <c r="I15" s="5">
        <v>4.0894221524285763</v>
      </c>
      <c r="J15" s="6">
        <v>23.543945046985144</v>
      </c>
      <c r="K15" s="5">
        <v>10.822880978397018</v>
      </c>
      <c r="L15" s="5">
        <v>11.791059628589705</v>
      </c>
      <c r="M15" s="5">
        <v>4.937665919867114</v>
      </c>
      <c r="N15" s="5">
        <v>-4.9116828300023236</v>
      </c>
      <c r="O15" s="5">
        <v>-4.9116828300023236</v>
      </c>
      <c r="P15" s="5">
        <v>3.6877589391899677</v>
      </c>
      <c r="Q15" s="6">
        <v>-22.644927109660028</v>
      </c>
      <c r="R15" s="6">
        <v>-11.722625366228362</v>
      </c>
      <c r="S15" s="5">
        <v>7.8234545057440803</v>
      </c>
      <c r="T15" s="6">
        <v>-15.51704243409015</v>
      </c>
      <c r="U15" s="6">
        <v>15.486935762774054</v>
      </c>
      <c r="V15" s="5">
        <v>5.3929866623230902</v>
      </c>
      <c r="W15" s="5">
        <v>-1.4095481110354857</v>
      </c>
      <c r="X15" s="6">
        <v>-11.477962941820541</v>
      </c>
      <c r="Y15" s="5">
        <v>-6.3150145556677213</v>
      </c>
      <c r="Z15" s="5">
        <v>-0.72031236882063088</v>
      </c>
      <c r="AA15" s="5">
        <v>0.15073653771645429</v>
      </c>
      <c r="AB15" s="5">
        <v>4.6518837718523764</v>
      </c>
      <c r="AC15" s="5">
        <v>5.9660757063642187</v>
      </c>
      <c r="AD15" s="5">
        <v>-1.1606499370802932</v>
      </c>
      <c r="AE15" s="6">
        <v>11.150699067342913</v>
      </c>
      <c r="AF15" s="5">
        <v>0.32823645521258643</v>
      </c>
      <c r="AG15" s="6">
        <v>-16.868217483145624</v>
      </c>
      <c r="AH15" s="5">
        <v>-10.42836668221039</v>
      </c>
      <c r="AI15" s="5">
        <v>-10.678015549231112</v>
      </c>
      <c r="AJ15" s="6">
        <v>-14.919770878148549</v>
      </c>
      <c r="AK15" s="5">
        <v>-7.328484612420394</v>
      </c>
      <c r="AL15" s="5">
        <v>0.70601091835124052</v>
      </c>
      <c r="AM15" s="5">
        <v>3.9361522450510722</v>
      </c>
      <c r="AN15" s="6">
        <v>15.248157681241109</v>
      </c>
      <c r="AO15" s="6">
        <v>-17.809669169818935</v>
      </c>
      <c r="AP15" s="5">
        <v>2.3858555808250337</v>
      </c>
    </row>
    <row r="18" spans="1:42" x14ac:dyDescent="0.25">
      <c r="A18" s="1" t="s">
        <v>38</v>
      </c>
      <c r="B18" s="1" t="s">
        <v>39</v>
      </c>
      <c r="C18" s="1" t="s">
        <v>40</v>
      </c>
      <c r="D18" s="2" t="s">
        <v>41</v>
      </c>
      <c r="E18" s="1" t="s">
        <v>42</v>
      </c>
      <c r="F18" s="1" t="s">
        <v>43</v>
      </c>
      <c r="G18" s="1" t="s">
        <v>44</v>
      </c>
      <c r="H18" s="1" t="s">
        <v>45</v>
      </c>
      <c r="I18" s="1" t="s">
        <v>46</v>
      </c>
      <c r="Q18" s="1" t="s">
        <v>38</v>
      </c>
      <c r="R18" s="1" t="s">
        <v>39</v>
      </c>
      <c r="S18" s="1" t="s">
        <v>40</v>
      </c>
      <c r="T18" s="2" t="s">
        <v>41</v>
      </c>
      <c r="U18" s="1" t="s">
        <v>42</v>
      </c>
      <c r="V18" s="1" t="s">
        <v>43</v>
      </c>
      <c r="W18" s="1" t="s">
        <v>44</v>
      </c>
      <c r="X18" s="1" t="s">
        <v>45</v>
      </c>
      <c r="Y18" s="1" t="s">
        <v>46</v>
      </c>
      <c r="AH18" s="1" t="s">
        <v>38</v>
      </c>
      <c r="AI18" s="1" t="s">
        <v>39</v>
      </c>
      <c r="AJ18" s="1" t="s">
        <v>40</v>
      </c>
      <c r="AK18" s="2" t="s">
        <v>41</v>
      </c>
      <c r="AL18" s="1" t="s">
        <v>42</v>
      </c>
      <c r="AM18" s="1" t="s">
        <v>43</v>
      </c>
      <c r="AN18" s="1" t="s">
        <v>44</v>
      </c>
      <c r="AO18" s="1" t="s">
        <v>45</v>
      </c>
      <c r="AP18" s="1" t="s">
        <v>46</v>
      </c>
    </row>
    <row r="19" spans="1:42" ht="17.25" x14ac:dyDescent="0.25">
      <c r="A19" s="3" t="s">
        <v>47</v>
      </c>
      <c r="B19">
        <v>10.3</v>
      </c>
      <c r="C19">
        <f>B19/1000</f>
        <v>1.03E-2</v>
      </c>
      <c r="D19" s="4">
        <v>40.078000000000003</v>
      </c>
      <c r="E19">
        <f>C19/D19</f>
        <v>2.5699885223813562E-4</v>
      </c>
      <c r="F19" s="4">
        <v>2</v>
      </c>
      <c r="G19">
        <f>E19*F19</f>
        <v>5.1399770447627124E-4</v>
      </c>
      <c r="H19">
        <f>G19*1000</f>
        <v>0.51399770447627124</v>
      </c>
      <c r="I19">
        <f>(SUM(H19:H22)-SUM(H23:H25))/(SUM(H19:H22)+SUM(H23:H25))*100</f>
        <v>3.6877589391899677</v>
      </c>
      <c r="Q19" s="3" t="s">
        <v>47</v>
      </c>
      <c r="R19">
        <v>1.25</v>
      </c>
      <c r="S19">
        <f>R19/1000</f>
        <v>1.25E-3</v>
      </c>
      <c r="T19" s="4">
        <v>40.078000000000003</v>
      </c>
      <c r="U19">
        <f>S19/T19</f>
        <v>3.1189181096861122E-5</v>
      </c>
      <c r="V19" s="4">
        <v>2</v>
      </c>
      <c r="W19">
        <f>U19*V19</f>
        <v>6.2378362193722244E-5</v>
      </c>
      <c r="X19">
        <f>W19*1000</f>
        <v>6.2378362193722246E-2</v>
      </c>
      <c r="Y19">
        <f>(SUM(X19:X22)-SUM(X23:X25))/(SUM(X19:X22)+SUM(X23:X25))*100</f>
        <v>-10.42836668221039</v>
      </c>
      <c r="AH19" s="3" t="s">
        <v>47</v>
      </c>
      <c r="AI19">
        <v>1.25</v>
      </c>
      <c r="AJ19">
        <f>AI19/1000</f>
        <v>1.25E-3</v>
      </c>
      <c r="AK19" s="4">
        <v>40.078000000000003</v>
      </c>
      <c r="AL19">
        <f>AJ19/AK19</f>
        <v>3.1189181096861122E-5</v>
      </c>
      <c r="AM19" s="4">
        <v>2</v>
      </c>
      <c r="AN19">
        <f>AL19*AM19</f>
        <v>6.2378362193722244E-5</v>
      </c>
      <c r="AO19">
        <f>AN19*1000</f>
        <v>6.2378362193722246E-2</v>
      </c>
      <c r="AP19">
        <f>(SUM(AO19:AO22)-SUM(AO23:AO25))/(SUM(AO19:AO22)+SUM(AO23:AO25))*100</f>
        <v>2.3858555808250337</v>
      </c>
    </row>
    <row r="20" spans="1:42" ht="17.25" x14ac:dyDescent="0.25">
      <c r="A20" s="3" t="s">
        <v>48</v>
      </c>
      <c r="B20">
        <v>1.9</v>
      </c>
      <c r="C20">
        <f t="shared" ref="C20:C25" si="0">B20/1000</f>
        <v>1.9E-3</v>
      </c>
      <c r="D20" s="4">
        <v>24.305</v>
      </c>
      <c r="E20">
        <f t="shared" ref="E20:E25" si="1">C20/D20</f>
        <v>7.8173215387780296E-5</v>
      </c>
      <c r="F20" s="4">
        <v>2</v>
      </c>
      <c r="G20">
        <f t="shared" ref="G20:G25" si="2">E20*F20</f>
        <v>1.5634643077556059E-4</v>
      </c>
      <c r="H20">
        <f t="shared" ref="H20:H25" si="3">G20*1000</f>
        <v>0.1563464307755606</v>
      </c>
      <c r="Q20" s="3" t="s">
        <v>48</v>
      </c>
      <c r="R20">
        <v>0.75</v>
      </c>
      <c r="S20">
        <f t="shared" ref="S20:S25" si="4">R20/1000</f>
        <v>7.5000000000000002E-4</v>
      </c>
      <c r="T20" s="4">
        <v>24.305</v>
      </c>
      <c r="U20">
        <f t="shared" ref="U20:U25" si="5">S20/T20</f>
        <v>3.0857848179386961E-5</v>
      </c>
      <c r="V20" s="4">
        <v>2</v>
      </c>
      <c r="W20">
        <f t="shared" ref="W20:W25" si="6">U20*V20</f>
        <v>6.1715696358773922E-5</v>
      </c>
      <c r="X20">
        <f t="shared" ref="X20:X22" si="7">W20*1000</f>
        <v>6.1715696358773921E-2</v>
      </c>
      <c r="AH20" s="3" t="s">
        <v>48</v>
      </c>
      <c r="AI20">
        <v>0.75</v>
      </c>
      <c r="AJ20">
        <f t="shared" ref="AJ20:AJ25" si="8">AI20/1000</f>
        <v>7.5000000000000002E-4</v>
      </c>
      <c r="AK20" s="4">
        <v>24.305</v>
      </c>
      <c r="AL20">
        <f t="shared" ref="AL20:AL25" si="9">AJ20/AK20</f>
        <v>3.0857848179386961E-5</v>
      </c>
      <c r="AM20" s="4">
        <v>2</v>
      </c>
      <c r="AN20">
        <f t="shared" ref="AN20:AN25" si="10">AL20*AM20</f>
        <v>6.1715696358773922E-5</v>
      </c>
      <c r="AO20">
        <f t="shared" ref="AO20:AO22" si="11">AN20*1000</f>
        <v>6.1715696358773921E-2</v>
      </c>
    </row>
    <row r="21" spans="1:42" ht="17.25" x14ac:dyDescent="0.25">
      <c r="A21" s="3" t="s">
        <v>49</v>
      </c>
      <c r="B21">
        <v>13</v>
      </c>
      <c r="C21">
        <f t="shared" si="0"/>
        <v>1.2999999999999999E-2</v>
      </c>
      <c r="D21" s="4">
        <v>22.99</v>
      </c>
      <c r="E21">
        <f t="shared" si="1"/>
        <v>5.654632448890822E-4</v>
      </c>
      <c r="F21" s="4">
        <v>1</v>
      </c>
      <c r="G21">
        <f t="shared" si="2"/>
        <v>5.654632448890822E-4</v>
      </c>
      <c r="H21">
        <f t="shared" si="3"/>
        <v>0.56546324488908217</v>
      </c>
      <c r="Q21" s="3" t="s">
        <v>49</v>
      </c>
      <c r="R21">
        <v>4.4000000000000004</v>
      </c>
      <c r="S21">
        <f t="shared" si="4"/>
        <v>4.4000000000000003E-3</v>
      </c>
      <c r="T21" s="4">
        <v>22.99</v>
      </c>
      <c r="U21">
        <f t="shared" si="5"/>
        <v>1.9138755980861247E-4</v>
      </c>
      <c r="V21" s="4">
        <v>1</v>
      </c>
      <c r="W21">
        <f t="shared" si="6"/>
        <v>1.9138755980861247E-4</v>
      </c>
      <c r="X21">
        <f t="shared" si="7"/>
        <v>0.19138755980861247</v>
      </c>
      <c r="AH21" s="3" t="s">
        <v>49</v>
      </c>
      <c r="AI21">
        <v>4</v>
      </c>
      <c r="AJ21">
        <f t="shared" si="8"/>
        <v>4.0000000000000001E-3</v>
      </c>
      <c r="AK21" s="4">
        <v>22.99</v>
      </c>
      <c r="AL21">
        <f t="shared" si="9"/>
        <v>1.7398869073510223E-4</v>
      </c>
      <c r="AM21" s="4">
        <v>1</v>
      </c>
      <c r="AN21">
        <f t="shared" si="10"/>
        <v>1.7398869073510223E-4</v>
      </c>
      <c r="AO21">
        <f t="shared" si="11"/>
        <v>0.17398869073510223</v>
      </c>
    </row>
    <row r="22" spans="1:42" ht="17.25" x14ac:dyDescent="0.25">
      <c r="A22" s="3" t="s">
        <v>50</v>
      </c>
      <c r="B22">
        <v>0.5</v>
      </c>
      <c r="C22">
        <f t="shared" si="0"/>
        <v>5.0000000000000001E-4</v>
      </c>
      <c r="D22" s="4">
        <v>39.097999999999999</v>
      </c>
      <c r="E22">
        <f t="shared" si="1"/>
        <v>1.2788377922144356E-5</v>
      </c>
      <c r="F22" s="4">
        <v>1</v>
      </c>
      <c r="G22">
        <f t="shared" si="2"/>
        <v>1.2788377922144356E-5</v>
      </c>
      <c r="H22">
        <f t="shared" si="3"/>
        <v>1.2788377922144356E-2</v>
      </c>
      <c r="Q22" s="3" t="s">
        <v>50</v>
      </c>
      <c r="R22">
        <v>0.5</v>
      </c>
      <c r="S22">
        <f t="shared" si="4"/>
        <v>5.0000000000000001E-4</v>
      </c>
      <c r="T22" s="4">
        <v>39.097999999999999</v>
      </c>
      <c r="U22">
        <f t="shared" si="5"/>
        <v>1.2788377922144356E-5</v>
      </c>
      <c r="V22" s="4">
        <v>1</v>
      </c>
      <c r="W22">
        <f t="shared" si="6"/>
        <v>1.2788377922144356E-5</v>
      </c>
      <c r="X22">
        <f t="shared" si="7"/>
        <v>1.2788377922144356E-2</v>
      </c>
      <c r="AH22" s="3" t="s">
        <v>50</v>
      </c>
      <c r="AI22">
        <v>0.5</v>
      </c>
      <c r="AJ22">
        <f t="shared" si="8"/>
        <v>5.0000000000000001E-4</v>
      </c>
      <c r="AK22" s="4">
        <v>39.097999999999999</v>
      </c>
      <c r="AL22">
        <f t="shared" si="9"/>
        <v>1.2788377922144356E-5</v>
      </c>
      <c r="AM22" s="4">
        <v>1</v>
      </c>
      <c r="AN22">
        <f t="shared" si="10"/>
        <v>1.2788377922144356E-5</v>
      </c>
      <c r="AO22">
        <f t="shared" si="11"/>
        <v>1.2788377922144356E-2</v>
      </c>
    </row>
    <row r="23" spans="1:42" ht="18.75" x14ac:dyDescent="0.25">
      <c r="A23" s="3" t="s">
        <v>51</v>
      </c>
      <c r="B23">
        <v>5</v>
      </c>
      <c r="C23">
        <f t="shared" si="0"/>
        <v>5.0000000000000001E-3</v>
      </c>
      <c r="D23" s="4">
        <v>61.015999999999998</v>
      </c>
      <c r="E23">
        <f t="shared" si="1"/>
        <v>8.1945719155631315E-5</v>
      </c>
      <c r="F23" s="4">
        <v>1</v>
      </c>
      <c r="G23">
        <f t="shared" si="2"/>
        <v>8.1945719155631315E-5</v>
      </c>
      <c r="H23">
        <f>G23*1000</f>
        <v>8.1945719155631314E-2</v>
      </c>
      <c r="Q23" s="3" t="s">
        <v>51</v>
      </c>
      <c r="R23">
        <v>5</v>
      </c>
      <c r="S23">
        <f t="shared" si="4"/>
        <v>5.0000000000000001E-3</v>
      </c>
      <c r="T23" s="4">
        <v>61.015999999999998</v>
      </c>
      <c r="U23">
        <f t="shared" si="5"/>
        <v>8.1945719155631315E-5</v>
      </c>
      <c r="V23" s="4">
        <v>1</v>
      </c>
      <c r="W23">
        <f t="shared" si="6"/>
        <v>8.1945719155631315E-5</v>
      </c>
      <c r="X23">
        <f>W23*1000</f>
        <v>8.1945719155631314E-2</v>
      </c>
      <c r="AH23" s="3" t="s">
        <v>51</v>
      </c>
      <c r="AI23">
        <v>5</v>
      </c>
      <c r="AJ23">
        <f t="shared" si="8"/>
        <v>5.0000000000000001E-3</v>
      </c>
      <c r="AK23" s="4">
        <v>61.015999999999998</v>
      </c>
      <c r="AL23">
        <f t="shared" si="9"/>
        <v>8.1945719155631315E-5</v>
      </c>
      <c r="AM23" s="4">
        <v>1</v>
      </c>
      <c r="AN23">
        <f t="shared" si="10"/>
        <v>8.1945719155631315E-5</v>
      </c>
      <c r="AO23">
        <f>AN23*1000</f>
        <v>8.1945719155631314E-2</v>
      </c>
    </row>
    <row r="24" spans="1:42" ht="17.25" x14ac:dyDescent="0.25">
      <c r="A24" s="3" t="s">
        <v>52</v>
      </c>
      <c r="B24">
        <v>25</v>
      </c>
      <c r="C24">
        <f t="shared" si="0"/>
        <v>2.5000000000000001E-2</v>
      </c>
      <c r="D24" s="4">
        <v>35.453000000000003</v>
      </c>
      <c r="E24">
        <f t="shared" si="1"/>
        <v>7.051589428257129E-4</v>
      </c>
      <c r="F24" s="4">
        <v>1</v>
      </c>
      <c r="G24">
        <f t="shared" si="2"/>
        <v>7.051589428257129E-4</v>
      </c>
      <c r="H24">
        <f t="shared" si="3"/>
        <v>0.7051589428257129</v>
      </c>
      <c r="Q24" s="3" t="s">
        <v>52</v>
      </c>
      <c r="R24">
        <v>11</v>
      </c>
      <c r="S24">
        <f t="shared" si="4"/>
        <v>1.0999999999999999E-2</v>
      </c>
      <c r="T24" s="4">
        <v>35.453000000000003</v>
      </c>
      <c r="U24">
        <f t="shared" si="5"/>
        <v>3.1026993484331366E-4</v>
      </c>
      <c r="V24" s="4">
        <v>1</v>
      </c>
      <c r="W24">
        <f t="shared" si="6"/>
        <v>3.1026993484331366E-4</v>
      </c>
      <c r="X24">
        <f t="shared" ref="X24:X25" si="12">W24*1000</f>
        <v>0.31026993484331367</v>
      </c>
      <c r="AH24" s="3" t="s">
        <v>52</v>
      </c>
      <c r="AI24">
        <v>6.2</v>
      </c>
      <c r="AJ24">
        <f t="shared" si="8"/>
        <v>6.1999999999999998E-3</v>
      </c>
      <c r="AK24" s="4">
        <v>35.453000000000003</v>
      </c>
      <c r="AL24">
        <f t="shared" si="9"/>
        <v>1.7487941782077677E-4</v>
      </c>
      <c r="AM24" s="4">
        <v>1</v>
      </c>
      <c r="AN24">
        <f t="shared" si="10"/>
        <v>1.7487941782077677E-4</v>
      </c>
      <c r="AO24">
        <f t="shared" ref="AO24:AO25" si="13">AN24*1000</f>
        <v>0.17487941782077676</v>
      </c>
    </row>
    <row r="25" spans="1:42" ht="18.75" x14ac:dyDescent="0.25">
      <c r="A25" s="3" t="s">
        <v>53</v>
      </c>
      <c r="B25">
        <v>17.899999999999999</v>
      </c>
      <c r="C25">
        <f t="shared" si="0"/>
        <v>1.7899999999999999E-2</v>
      </c>
      <c r="D25" s="4">
        <v>96.061999999999998</v>
      </c>
      <c r="E25">
        <f t="shared" si="1"/>
        <v>1.8633799004809392E-4</v>
      </c>
      <c r="F25" s="4">
        <v>2</v>
      </c>
      <c r="G25">
        <f t="shared" si="2"/>
        <v>3.7267598009618785E-4</v>
      </c>
      <c r="H25">
        <f t="shared" si="3"/>
        <v>0.37267598009618785</v>
      </c>
      <c r="Q25" s="3" t="s">
        <v>53</v>
      </c>
      <c r="R25">
        <v>0.6</v>
      </c>
      <c r="S25">
        <f t="shared" si="4"/>
        <v>5.9999999999999995E-4</v>
      </c>
      <c r="T25" s="4">
        <v>96.061999999999998</v>
      </c>
      <c r="U25">
        <f t="shared" si="5"/>
        <v>6.2459661468634838E-6</v>
      </c>
      <c r="V25" s="4">
        <v>2</v>
      </c>
      <c r="W25">
        <f t="shared" si="6"/>
        <v>1.2491932293726968E-5</v>
      </c>
      <c r="X25">
        <f t="shared" si="12"/>
        <v>1.2491932293726967E-2</v>
      </c>
      <c r="AH25" s="3" t="s">
        <v>53</v>
      </c>
      <c r="AI25">
        <v>1.9</v>
      </c>
      <c r="AJ25">
        <f t="shared" si="8"/>
        <v>1.9E-3</v>
      </c>
      <c r="AK25" s="4">
        <v>96.061999999999998</v>
      </c>
      <c r="AL25">
        <f t="shared" si="9"/>
        <v>1.9778892798401035E-5</v>
      </c>
      <c r="AM25" s="4">
        <v>2</v>
      </c>
      <c r="AN25">
        <f t="shared" si="10"/>
        <v>3.9557785596802069E-5</v>
      </c>
      <c r="AO25">
        <f t="shared" si="13"/>
        <v>3.9557785596802071E-2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C8FFF-1D18-4232-9399-F0BC681862DE}">
  <sheetPr codeName="Sheet5"/>
  <dimension ref="A1:AF26"/>
  <sheetViews>
    <sheetView workbookViewId="0">
      <pane xSplit="1" topLeftCell="B1" activePane="topRight" state="frozen"/>
      <selection pane="topRight" activeCell="A2" sqref="A2"/>
    </sheetView>
  </sheetViews>
  <sheetFormatPr defaultRowHeight="15" x14ac:dyDescent="0.25"/>
  <cols>
    <col min="1" max="1" width="45.28515625" customWidth="1"/>
    <col min="2" max="2" width="34.28515625" bestFit="1" customWidth="1"/>
    <col min="5" max="5" width="12.85546875" customWidth="1"/>
    <col min="7" max="7" width="13.85546875" customWidth="1"/>
    <col min="18" max="18" width="14.7109375" customWidth="1"/>
    <col min="22" max="22" width="11.28515625" customWidth="1"/>
    <col min="30" max="30" width="44.28515625" bestFit="1" customWidth="1"/>
    <col min="31" max="31" width="8.140625" bestFit="1" customWidth="1"/>
    <col min="35" max="35" width="8.85546875" customWidth="1"/>
  </cols>
  <sheetData>
    <row r="1" spans="1:32" x14ac:dyDescent="0.25">
      <c r="A1" t="s">
        <v>0</v>
      </c>
      <c r="B1">
        <v>200000516</v>
      </c>
      <c r="C1">
        <v>200000516</v>
      </c>
      <c r="D1">
        <v>200000516</v>
      </c>
      <c r="E1">
        <v>200000516</v>
      </c>
      <c r="F1">
        <v>200000520</v>
      </c>
      <c r="G1">
        <v>200000520</v>
      </c>
      <c r="H1">
        <v>200000524</v>
      </c>
      <c r="I1">
        <v>200000528</v>
      </c>
      <c r="J1">
        <v>200000532</v>
      </c>
      <c r="K1">
        <v>200000534</v>
      </c>
      <c r="L1">
        <v>200000536</v>
      </c>
      <c r="M1">
        <v>200000536</v>
      </c>
      <c r="N1">
        <v>200000540</v>
      </c>
      <c r="O1">
        <v>200000544</v>
      </c>
      <c r="P1">
        <v>200000548</v>
      </c>
      <c r="Q1">
        <v>200000548</v>
      </c>
      <c r="R1">
        <v>200000550</v>
      </c>
      <c r="S1">
        <v>200000552</v>
      </c>
      <c r="T1">
        <v>200000552</v>
      </c>
      <c r="U1">
        <v>200000586</v>
      </c>
      <c r="V1">
        <v>200000586</v>
      </c>
      <c r="W1">
        <v>200000690</v>
      </c>
      <c r="X1">
        <v>200000692</v>
      </c>
      <c r="Y1">
        <v>200000694</v>
      </c>
      <c r="Z1">
        <v>200000694</v>
      </c>
      <c r="AA1">
        <v>200000696</v>
      </c>
      <c r="AB1">
        <v>200000698</v>
      </c>
      <c r="AC1">
        <v>200000698</v>
      </c>
      <c r="AD1">
        <v>200189652</v>
      </c>
      <c r="AE1" s="1" t="s">
        <v>54</v>
      </c>
      <c r="AF1" s="1" t="s">
        <v>55</v>
      </c>
    </row>
    <row r="2" spans="1:32" x14ac:dyDescent="0.25">
      <c r="A2" t="s">
        <v>1</v>
      </c>
      <c r="B2" t="s">
        <v>5</v>
      </c>
      <c r="C2" t="s">
        <v>5</v>
      </c>
      <c r="D2" t="s">
        <v>5</v>
      </c>
      <c r="E2" t="s">
        <v>5</v>
      </c>
      <c r="F2" t="s">
        <v>6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11</v>
      </c>
      <c r="N2" t="s">
        <v>12</v>
      </c>
      <c r="O2" t="s">
        <v>13</v>
      </c>
      <c r="P2" t="s">
        <v>15</v>
      </c>
      <c r="Q2" t="s">
        <v>15</v>
      </c>
      <c r="R2" t="s">
        <v>16</v>
      </c>
      <c r="S2" t="s">
        <v>17</v>
      </c>
      <c r="T2" t="s">
        <v>17</v>
      </c>
      <c r="U2" t="s">
        <v>18</v>
      </c>
      <c r="V2" t="s">
        <v>18</v>
      </c>
      <c r="W2" t="s">
        <v>19</v>
      </c>
      <c r="X2" t="s">
        <v>20</v>
      </c>
      <c r="Y2" t="s">
        <v>21</v>
      </c>
      <c r="Z2" t="s">
        <v>21</v>
      </c>
      <c r="AA2" t="s">
        <v>22</v>
      </c>
      <c r="AB2" t="s">
        <v>23</v>
      </c>
      <c r="AC2" t="s">
        <v>23</v>
      </c>
      <c r="AD2" t="s">
        <v>25</v>
      </c>
    </row>
    <row r="3" spans="1:32" x14ac:dyDescent="0.25">
      <c r="A3" t="s">
        <v>27</v>
      </c>
      <c r="B3">
        <v>13.4</v>
      </c>
      <c r="C3">
        <v>11.4</v>
      </c>
      <c r="D3">
        <v>13.4</v>
      </c>
      <c r="E3">
        <v>11.4</v>
      </c>
      <c r="F3">
        <v>29.1</v>
      </c>
      <c r="G3">
        <v>47.2</v>
      </c>
      <c r="H3">
        <v>3.4</v>
      </c>
      <c r="I3">
        <v>14.7</v>
      </c>
      <c r="J3">
        <v>11.5</v>
      </c>
      <c r="K3">
        <v>14.6</v>
      </c>
      <c r="L3">
        <v>8.6</v>
      </c>
      <c r="M3">
        <v>8.6</v>
      </c>
      <c r="N3">
        <v>10.3</v>
      </c>
      <c r="O3">
        <v>4.7</v>
      </c>
      <c r="P3">
        <v>28.7</v>
      </c>
      <c r="Q3">
        <v>26.3</v>
      </c>
      <c r="R3">
        <v>2.5</v>
      </c>
      <c r="S3">
        <v>1.25</v>
      </c>
      <c r="T3">
        <v>2.6</v>
      </c>
      <c r="U3">
        <v>20.5</v>
      </c>
      <c r="V3">
        <v>20.8</v>
      </c>
      <c r="W3">
        <v>6.6</v>
      </c>
      <c r="X3">
        <v>1.7</v>
      </c>
      <c r="Y3">
        <v>1.25</v>
      </c>
      <c r="Z3">
        <v>1.25</v>
      </c>
      <c r="AA3">
        <v>1.25</v>
      </c>
      <c r="AB3">
        <v>1.5</v>
      </c>
      <c r="AC3">
        <v>3.7</v>
      </c>
      <c r="AD3">
        <v>1.25</v>
      </c>
      <c r="AE3" s="7">
        <f>MEDIAN(B3:AD3)</f>
        <v>8.6</v>
      </c>
      <c r="AF3" s="9">
        <f>AVERAGE(B3:AD3)</f>
        <v>11.153448275862068</v>
      </c>
    </row>
    <row r="4" spans="1:32" x14ac:dyDescent="0.25">
      <c r="A4" t="s">
        <v>30</v>
      </c>
      <c r="B4">
        <v>3</v>
      </c>
      <c r="C4">
        <v>3.2</v>
      </c>
      <c r="D4">
        <v>3</v>
      </c>
      <c r="E4">
        <v>3.2</v>
      </c>
      <c r="F4">
        <v>8.3000000000000007</v>
      </c>
      <c r="G4">
        <v>7.4</v>
      </c>
      <c r="H4">
        <v>0.75</v>
      </c>
      <c r="I4">
        <v>2</v>
      </c>
      <c r="J4">
        <v>1.7</v>
      </c>
      <c r="K4">
        <v>2</v>
      </c>
      <c r="L4">
        <v>0.75</v>
      </c>
      <c r="M4">
        <v>0.75</v>
      </c>
      <c r="N4">
        <v>1.9</v>
      </c>
      <c r="O4">
        <v>1.9</v>
      </c>
      <c r="P4">
        <v>5.2</v>
      </c>
      <c r="Q4">
        <v>5.7</v>
      </c>
      <c r="R4">
        <v>1.5</v>
      </c>
      <c r="S4">
        <v>1.7</v>
      </c>
      <c r="T4">
        <v>1.7</v>
      </c>
      <c r="U4">
        <v>3.4</v>
      </c>
      <c r="V4">
        <v>2.6</v>
      </c>
      <c r="W4">
        <v>1.8</v>
      </c>
      <c r="X4">
        <v>1.7</v>
      </c>
      <c r="Y4">
        <v>0.75</v>
      </c>
      <c r="Z4">
        <v>0.75</v>
      </c>
      <c r="AA4">
        <v>1.7</v>
      </c>
      <c r="AB4">
        <v>2.4</v>
      </c>
      <c r="AC4">
        <v>0.75</v>
      </c>
      <c r="AD4">
        <v>0.75</v>
      </c>
      <c r="AE4" s="7">
        <f t="shared" ref="AE4:AE14" si="0">MEDIAN(B4:AD4)</f>
        <v>1.9</v>
      </c>
      <c r="AF4" s="9">
        <f t="shared" ref="AF4:AF14" si="1">AVERAGE(B4:AD4)</f>
        <v>2.4913793103448283</v>
      </c>
    </row>
    <row r="5" spans="1:32" x14ac:dyDescent="0.25">
      <c r="A5" t="s">
        <v>31</v>
      </c>
      <c r="B5">
        <v>20.7</v>
      </c>
      <c r="C5">
        <v>23.8</v>
      </c>
      <c r="D5">
        <v>20.7</v>
      </c>
      <c r="E5">
        <v>23.8</v>
      </c>
      <c r="F5">
        <v>48.8</v>
      </c>
      <c r="G5">
        <v>51.6</v>
      </c>
      <c r="H5">
        <v>8.6999999999999993</v>
      </c>
      <c r="I5">
        <v>19.600000000000001</v>
      </c>
      <c r="J5">
        <v>15.3</v>
      </c>
      <c r="K5">
        <v>14.6</v>
      </c>
      <c r="L5">
        <v>13.4</v>
      </c>
      <c r="M5">
        <v>13.4</v>
      </c>
      <c r="N5">
        <v>13</v>
      </c>
      <c r="O5">
        <v>10.5</v>
      </c>
      <c r="P5">
        <v>36.4</v>
      </c>
      <c r="Q5">
        <v>34.6</v>
      </c>
      <c r="R5">
        <v>9.9</v>
      </c>
      <c r="S5">
        <v>14.9</v>
      </c>
      <c r="T5">
        <v>15.7</v>
      </c>
      <c r="U5">
        <v>22.7</v>
      </c>
      <c r="V5">
        <v>25</v>
      </c>
      <c r="W5">
        <v>15</v>
      </c>
      <c r="X5">
        <v>11.6</v>
      </c>
      <c r="Y5">
        <v>4.4000000000000004</v>
      </c>
      <c r="Z5">
        <v>5.8</v>
      </c>
      <c r="AA5">
        <v>12.8</v>
      </c>
      <c r="AB5">
        <v>13.3</v>
      </c>
      <c r="AC5">
        <v>13.3</v>
      </c>
      <c r="AD5">
        <v>4</v>
      </c>
      <c r="AE5" s="7">
        <f t="shared" si="0"/>
        <v>14.9</v>
      </c>
      <c r="AF5" s="9">
        <f t="shared" si="1"/>
        <v>18.527586206896547</v>
      </c>
    </row>
    <row r="6" spans="1:32" x14ac:dyDescent="0.25">
      <c r="A6" t="s">
        <v>35</v>
      </c>
      <c r="B6">
        <v>2.9</v>
      </c>
      <c r="C6">
        <v>4.4000000000000004</v>
      </c>
      <c r="D6">
        <v>2.9</v>
      </c>
      <c r="E6">
        <v>4.4000000000000004</v>
      </c>
      <c r="F6">
        <v>2.8</v>
      </c>
      <c r="G6">
        <v>1.5</v>
      </c>
      <c r="H6">
        <v>0.5</v>
      </c>
      <c r="I6">
        <v>2.1</v>
      </c>
      <c r="J6">
        <v>1.6</v>
      </c>
      <c r="K6">
        <v>1.5</v>
      </c>
      <c r="L6">
        <v>2.4</v>
      </c>
      <c r="M6">
        <v>2.4</v>
      </c>
      <c r="N6">
        <v>0.5</v>
      </c>
      <c r="O6">
        <v>1.2</v>
      </c>
      <c r="P6">
        <v>3.5</v>
      </c>
      <c r="Q6">
        <v>2.8</v>
      </c>
      <c r="R6">
        <v>1.5</v>
      </c>
      <c r="S6">
        <v>0.5</v>
      </c>
      <c r="T6">
        <v>2.2999999999999998</v>
      </c>
      <c r="U6">
        <v>2.6</v>
      </c>
      <c r="V6">
        <v>2</v>
      </c>
      <c r="W6">
        <v>1.25</v>
      </c>
      <c r="X6">
        <v>1.25</v>
      </c>
      <c r="Y6">
        <v>0.5</v>
      </c>
      <c r="Z6">
        <v>0.5</v>
      </c>
      <c r="AA6">
        <v>0.5</v>
      </c>
      <c r="AB6">
        <v>1.25</v>
      </c>
      <c r="AC6">
        <v>0.5</v>
      </c>
      <c r="AD6">
        <v>0.5</v>
      </c>
      <c r="AE6" s="7">
        <f t="shared" si="0"/>
        <v>1.5</v>
      </c>
      <c r="AF6" s="9">
        <f t="shared" si="1"/>
        <v>1.8120689655172413</v>
      </c>
    </row>
    <row r="7" spans="1:32" x14ac:dyDescent="0.25">
      <c r="A7" t="s">
        <v>36</v>
      </c>
      <c r="B7">
        <v>42.6</v>
      </c>
      <c r="C7">
        <v>31.1</v>
      </c>
      <c r="D7">
        <v>42.6</v>
      </c>
      <c r="E7">
        <v>31.1</v>
      </c>
      <c r="F7">
        <v>72</v>
      </c>
      <c r="G7">
        <v>94.6</v>
      </c>
      <c r="H7">
        <v>5</v>
      </c>
      <c r="I7">
        <v>56</v>
      </c>
      <c r="J7">
        <v>46.1</v>
      </c>
      <c r="K7">
        <v>60.3</v>
      </c>
      <c r="L7">
        <v>31.3</v>
      </c>
      <c r="M7">
        <v>31.3</v>
      </c>
      <c r="N7">
        <v>5</v>
      </c>
      <c r="O7">
        <v>5</v>
      </c>
      <c r="P7">
        <v>93.9</v>
      </c>
      <c r="Q7">
        <v>83.1</v>
      </c>
      <c r="R7">
        <v>15</v>
      </c>
      <c r="S7">
        <v>5</v>
      </c>
      <c r="T7">
        <v>5</v>
      </c>
      <c r="U7">
        <v>95.5</v>
      </c>
      <c r="V7">
        <v>90.4</v>
      </c>
      <c r="W7">
        <v>13.2</v>
      </c>
      <c r="X7">
        <v>5</v>
      </c>
      <c r="Y7">
        <v>5</v>
      </c>
      <c r="Z7">
        <v>5</v>
      </c>
      <c r="AA7">
        <v>5</v>
      </c>
      <c r="AB7">
        <v>5</v>
      </c>
      <c r="AC7">
        <v>5</v>
      </c>
      <c r="AD7">
        <v>5</v>
      </c>
      <c r="AE7" s="7">
        <f t="shared" si="0"/>
        <v>31.1</v>
      </c>
      <c r="AF7" s="9">
        <f t="shared" si="1"/>
        <v>34.141379310344831</v>
      </c>
    </row>
    <row r="8" spans="1:32" x14ac:dyDescent="0.25">
      <c r="A8" t="s">
        <v>26</v>
      </c>
      <c r="B8">
        <v>35.299999999999997</v>
      </c>
      <c r="C8">
        <v>36.9</v>
      </c>
      <c r="D8">
        <v>35.299999999999997</v>
      </c>
      <c r="E8">
        <v>36.9</v>
      </c>
      <c r="F8">
        <v>90.1</v>
      </c>
      <c r="G8">
        <v>103.13500000000001</v>
      </c>
      <c r="H8">
        <v>16.399999999999999</v>
      </c>
      <c r="I8">
        <v>18.2</v>
      </c>
      <c r="J8">
        <v>12.5</v>
      </c>
      <c r="K8">
        <v>13.8</v>
      </c>
      <c r="L8">
        <v>24</v>
      </c>
      <c r="M8">
        <v>24</v>
      </c>
      <c r="N8">
        <v>25</v>
      </c>
      <c r="O8">
        <v>18.399999999999999</v>
      </c>
      <c r="P8">
        <v>51.6</v>
      </c>
      <c r="Q8">
        <v>67.900000000000006</v>
      </c>
      <c r="R8">
        <v>19.399999999999999</v>
      </c>
      <c r="S8">
        <v>26</v>
      </c>
      <c r="T8">
        <v>32.4</v>
      </c>
      <c r="U8">
        <v>19.600000000000001</v>
      </c>
      <c r="V8">
        <v>21.5</v>
      </c>
      <c r="W8">
        <v>30.8</v>
      </c>
      <c r="X8">
        <v>22.8</v>
      </c>
      <c r="Y8">
        <v>11</v>
      </c>
      <c r="Z8">
        <v>10.5</v>
      </c>
      <c r="AA8">
        <v>24.8</v>
      </c>
      <c r="AB8">
        <v>26.7</v>
      </c>
      <c r="AC8">
        <v>24.1</v>
      </c>
      <c r="AD8">
        <v>6.2</v>
      </c>
      <c r="AE8" s="7">
        <f t="shared" si="0"/>
        <v>24.1</v>
      </c>
      <c r="AF8" s="9">
        <f t="shared" si="1"/>
        <v>30.525344827586203</v>
      </c>
    </row>
    <row r="9" spans="1:32" x14ac:dyDescent="0.25">
      <c r="A9" t="s">
        <v>32</v>
      </c>
      <c r="B9">
        <v>4.2</v>
      </c>
      <c r="C9">
        <v>1.8</v>
      </c>
      <c r="D9">
        <v>4.2</v>
      </c>
      <c r="E9">
        <v>1.8</v>
      </c>
      <c r="F9">
        <v>4.2</v>
      </c>
      <c r="G9">
        <v>9.6999999999999993</v>
      </c>
      <c r="H9">
        <v>1.4</v>
      </c>
      <c r="I9">
        <v>1</v>
      </c>
      <c r="J9">
        <v>0.6</v>
      </c>
      <c r="K9">
        <v>2</v>
      </c>
      <c r="L9">
        <v>3</v>
      </c>
      <c r="M9">
        <v>3</v>
      </c>
      <c r="N9">
        <v>17.899999999999999</v>
      </c>
      <c r="O9">
        <v>7.2</v>
      </c>
      <c r="P9">
        <v>8.5</v>
      </c>
      <c r="Q9">
        <v>8.5</v>
      </c>
      <c r="R9">
        <v>1</v>
      </c>
      <c r="S9">
        <v>2.9</v>
      </c>
      <c r="T9">
        <v>0.6</v>
      </c>
      <c r="U9">
        <v>1.4</v>
      </c>
      <c r="V9">
        <v>1.6</v>
      </c>
      <c r="W9">
        <v>5</v>
      </c>
      <c r="X9">
        <v>1.5</v>
      </c>
      <c r="Y9">
        <v>0.6</v>
      </c>
      <c r="Z9">
        <v>5</v>
      </c>
      <c r="AA9">
        <v>5.4</v>
      </c>
      <c r="AB9">
        <v>1.7</v>
      </c>
      <c r="AC9">
        <v>0.6</v>
      </c>
      <c r="AD9">
        <v>1.9</v>
      </c>
      <c r="AE9" s="7">
        <f t="shared" si="0"/>
        <v>2</v>
      </c>
      <c r="AF9" s="9">
        <f t="shared" si="1"/>
        <v>3.7310344827586208</v>
      </c>
    </row>
    <row r="10" spans="1:32" x14ac:dyDescent="0.25">
      <c r="A10" t="s">
        <v>28</v>
      </c>
      <c r="B10">
        <v>144.35400000000001</v>
      </c>
      <c r="C10">
        <v>132.85499999999999</v>
      </c>
      <c r="D10">
        <v>144.35400000000001</v>
      </c>
      <c r="E10">
        <v>132.85499999999999</v>
      </c>
      <c r="F10">
        <v>282.988</v>
      </c>
      <c r="H10">
        <v>40.325000000000003</v>
      </c>
      <c r="I10">
        <v>128.52199999999999</v>
      </c>
      <c r="J10">
        <v>104.102</v>
      </c>
      <c r="K10">
        <v>127.916</v>
      </c>
      <c r="L10">
        <v>91.447000000000003</v>
      </c>
      <c r="M10">
        <v>91.447000000000003</v>
      </c>
      <c r="N10">
        <v>94.772999999999996</v>
      </c>
      <c r="O10">
        <v>55.524000000000001</v>
      </c>
      <c r="P10">
        <v>249.142</v>
      </c>
      <c r="Q10">
        <v>248.423</v>
      </c>
      <c r="S10">
        <v>58.481000000000002</v>
      </c>
      <c r="T10">
        <v>64.588999999999999</v>
      </c>
      <c r="U10">
        <v>187.35300000000001</v>
      </c>
      <c r="V10">
        <v>184.25399999999999</v>
      </c>
      <c r="W10">
        <v>76.885999999999996</v>
      </c>
      <c r="X10">
        <v>47.435000000000002</v>
      </c>
      <c r="Y10">
        <v>27.433</v>
      </c>
      <c r="Z10">
        <v>31.242999999999999</v>
      </c>
      <c r="AA10">
        <v>53.393000000000001</v>
      </c>
      <c r="AB10">
        <v>55.063000000000002</v>
      </c>
      <c r="AC10">
        <v>52.234999999999999</v>
      </c>
      <c r="AD10">
        <v>23.41</v>
      </c>
      <c r="AE10" s="7">
        <f t="shared" si="0"/>
        <v>91.447000000000003</v>
      </c>
      <c r="AF10" s="9">
        <f t="shared" si="1"/>
        <v>108.54822222222222</v>
      </c>
    </row>
    <row r="11" spans="1:32" x14ac:dyDescent="0.25">
      <c r="A11" t="s">
        <v>29</v>
      </c>
      <c r="B11">
        <v>22</v>
      </c>
      <c r="C11">
        <v>23.8</v>
      </c>
      <c r="D11">
        <v>22</v>
      </c>
      <c r="E11">
        <v>23.8</v>
      </c>
      <c r="F11">
        <v>46.5</v>
      </c>
      <c r="G11">
        <v>58.6</v>
      </c>
      <c r="H11">
        <v>8.4</v>
      </c>
      <c r="I11">
        <v>19.7</v>
      </c>
      <c r="J11">
        <v>16.8</v>
      </c>
      <c r="K11">
        <v>17.2</v>
      </c>
      <c r="L11">
        <v>14.1</v>
      </c>
      <c r="M11">
        <v>14.1</v>
      </c>
      <c r="N11">
        <v>19</v>
      </c>
      <c r="O11">
        <v>11.9</v>
      </c>
      <c r="P11">
        <v>37</v>
      </c>
      <c r="Q11">
        <v>35.5</v>
      </c>
      <c r="R11">
        <v>13.4</v>
      </c>
      <c r="S11">
        <v>11.3</v>
      </c>
      <c r="T11">
        <v>14.7</v>
      </c>
      <c r="U11">
        <v>24.2</v>
      </c>
      <c r="V11">
        <v>24.6</v>
      </c>
      <c r="W11">
        <v>15.1</v>
      </c>
      <c r="X11">
        <v>9.6</v>
      </c>
      <c r="Y11">
        <v>5.7</v>
      </c>
      <c r="Z11">
        <v>5.4</v>
      </c>
      <c r="AA11">
        <v>10.199999999999999</v>
      </c>
      <c r="AB11">
        <v>11.6</v>
      </c>
      <c r="AC11">
        <v>10.3</v>
      </c>
      <c r="AD11">
        <v>4.4000000000000004</v>
      </c>
      <c r="AE11" s="7">
        <f t="shared" si="0"/>
        <v>15.1</v>
      </c>
      <c r="AF11" s="9">
        <f t="shared" si="1"/>
        <v>18.996551724137934</v>
      </c>
    </row>
    <row r="12" spans="1:32" x14ac:dyDescent="0.25">
      <c r="A12" t="s">
        <v>34</v>
      </c>
      <c r="B12">
        <v>0.56100000000000005</v>
      </c>
      <c r="C12">
        <v>0.45</v>
      </c>
      <c r="D12">
        <v>0.56100000000000005</v>
      </c>
      <c r="E12">
        <v>0.45</v>
      </c>
      <c r="F12">
        <v>0.51400000000000001</v>
      </c>
      <c r="G12">
        <v>0.56599999999999995</v>
      </c>
      <c r="H12">
        <v>0.23499999999999999</v>
      </c>
      <c r="I12">
        <v>0.91900000000000004</v>
      </c>
      <c r="J12">
        <v>0.217</v>
      </c>
      <c r="K12">
        <v>0.48699999999999999</v>
      </c>
      <c r="L12">
        <v>0.33500000000000002</v>
      </c>
      <c r="M12">
        <v>0.33500000000000002</v>
      </c>
      <c r="N12">
        <v>0.32900000000000001</v>
      </c>
      <c r="O12">
        <v>9.4E-2</v>
      </c>
      <c r="P12">
        <v>0.437</v>
      </c>
      <c r="Q12">
        <v>0.249</v>
      </c>
      <c r="R12">
        <v>2.5000000000000001E-2</v>
      </c>
      <c r="S12">
        <v>0.32100000000000001</v>
      </c>
      <c r="T12">
        <v>7.9000000000000001E-2</v>
      </c>
      <c r="U12">
        <v>0.33</v>
      </c>
      <c r="V12">
        <v>0.122</v>
      </c>
      <c r="W12">
        <v>2.5000000000000001E-2</v>
      </c>
      <c r="X12">
        <v>2.5000000000000001E-2</v>
      </c>
      <c r="Y12">
        <v>0.60799999999999998</v>
      </c>
      <c r="Z12">
        <v>0.34899999999999998</v>
      </c>
      <c r="AA12">
        <v>0.23899999999999999</v>
      </c>
      <c r="AB12">
        <v>2.5000000000000001E-2</v>
      </c>
      <c r="AC12">
        <v>0.216</v>
      </c>
      <c r="AD12">
        <v>0.17499999999999999</v>
      </c>
      <c r="AE12" s="7">
        <f t="shared" si="0"/>
        <v>0.32900000000000001</v>
      </c>
      <c r="AF12" s="9">
        <f t="shared" si="1"/>
        <v>0.31993103448275872</v>
      </c>
    </row>
    <row r="13" spans="1:32" x14ac:dyDescent="0.25">
      <c r="A13" t="s">
        <v>4</v>
      </c>
      <c r="B13">
        <v>2.7690000000000001</v>
      </c>
      <c r="C13">
        <v>2.9119999999999999</v>
      </c>
      <c r="D13">
        <v>2.7690000000000001</v>
      </c>
      <c r="E13">
        <v>2.9119999999999999</v>
      </c>
      <c r="F13">
        <v>2.5510000000000002</v>
      </c>
      <c r="G13">
        <v>0.871</v>
      </c>
      <c r="H13">
        <v>0.621</v>
      </c>
      <c r="I13">
        <v>0.33900000000000002</v>
      </c>
      <c r="J13">
        <v>0.99</v>
      </c>
      <c r="K13">
        <v>1.171</v>
      </c>
      <c r="L13">
        <v>0.159</v>
      </c>
      <c r="M13">
        <v>0.159</v>
      </c>
      <c r="N13">
        <v>4.3390000000000004</v>
      </c>
      <c r="O13">
        <v>1.206</v>
      </c>
      <c r="P13">
        <v>0.05</v>
      </c>
      <c r="Q13">
        <v>0.2</v>
      </c>
      <c r="R13">
        <v>1.028</v>
      </c>
      <c r="S13">
        <v>1.0660000000000001</v>
      </c>
      <c r="T13">
        <v>0.68200000000000005</v>
      </c>
      <c r="U13">
        <v>0.05</v>
      </c>
      <c r="V13">
        <v>0.05</v>
      </c>
      <c r="W13">
        <v>0.05</v>
      </c>
      <c r="X13">
        <v>0.151</v>
      </c>
      <c r="Y13">
        <v>0.48199999999999998</v>
      </c>
      <c r="Z13">
        <v>0.20399999999999999</v>
      </c>
      <c r="AA13">
        <v>0.05</v>
      </c>
      <c r="AB13">
        <v>0.45100000000000001</v>
      </c>
      <c r="AC13">
        <v>0.53700000000000003</v>
      </c>
      <c r="AD13">
        <v>0.55200000000000005</v>
      </c>
      <c r="AE13" s="7">
        <f t="shared" si="0"/>
        <v>0.55200000000000005</v>
      </c>
      <c r="AF13" s="9">
        <f t="shared" si="1"/>
        <v>1.0127931034482758</v>
      </c>
    </row>
    <row r="14" spans="1:32" x14ac:dyDescent="0.25">
      <c r="A14" t="s">
        <v>33</v>
      </c>
      <c r="B14">
        <v>17.600000000000001</v>
      </c>
      <c r="C14">
        <v>17.600000000000001</v>
      </c>
      <c r="D14">
        <v>17.600000000000001</v>
      </c>
      <c r="E14">
        <v>17.600000000000001</v>
      </c>
      <c r="F14">
        <v>22.4</v>
      </c>
      <c r="G14">
        <v>20.2</v>
      </c>
      <c r="H14">
        <v>4.5</v>
      </c>
      <c r="I14">
        <v>9.4</v>
      </c>
      <c r="J14">
        <v>14.8</v>
      </c>
      <c r="K14">
        <v>18.3</v>
      </c>
      <c r="L14">
        <v>0.5</v>
      </c>
      <c r="M14">
        <v>0.5</v>
      </c>
      <c r="N14">
        <v>2.4</v>
      </c>
      <c r="O14">
        <v>3.3</v>
      </c>
      <c r="P14">
        <v>23.3</v>
      </c>
      <c r="Q14">
        <v>24.1</v>
      </c>
      <c r="R14">
        <v>4.7</v>
      </c>
      <c r="S14">
        <v>4.2</v>
      </c>
      <c r="T14">
        <v>4.4000000000000004</v>
      </c>
      <c r="U14">
        <v>18.3</v>
      </c>
      <c r="V14">
        <v>19.2</v>
      </c>
      <c r="W14">
        <v>1.4</v>
      </c>
      <c r="X14">
        <v>3.4</v>
      </c>
      <c r="Y14">
        <v>3.1</v>
      </c>
      <c r="Z14">
        <v>5.7</v>
      </c>
      <c r="AA14">
        <v>5</v>
      </c>
      <c r="AB14">
        <v>3.4</v>
      </c>
      <c r="AC14">
        <v>3.5</v>
      </c>
      <c r="AD14">
        <v>2.7</v>
      </c>
      <c r="AE14" s="7">
        <f t="shared" si="0"/>
        <v>5</v>
      </c>
      <c r="AF14" s="9">
        <f t="shared" si="1"/>
        <v>10.106896551724137</v>
      </c>
    </row>
    <row r="16" spans="1:32" s="5" customFormat="1" x14ac:dyDescent="0.25">
      <c r="A16" s="5" t="s">
        <v>46</v>
      </c>
      <c r="B16" s="5">
        <v>2.9638985975558296</v>
      </c>
      <c r="C16" s="5">
        <v>10.986308045527851</v>
      </c>
      <c r="D16" s="5">
        <v>2.9638985975558296</v>
      </c>
      <c r="E16" s="5">
        <v>10.986308045527851</v>
      </c>
      <c r="F16" s="5">
        <v>6.3966476629775668</v>
      </c>
      <c r="G16" s="5">
        <v>5.9112971959943046</v>
      </c>
      <c r="H16" s="5">
        <v>4.0894221524285763</v>
      </c>
      <c r="I16" s="5">
        <v>10.822880978397018</v>
      </c>
      <c r="J16" s="5">
        <v>11.791059628589705</v>
      </c>
      <c r="K16" s="5">
        <v>4.937665919867114</v>
      </c>
      <c r="L16" s="5">
        <v>-4.9116828300023236</v>
      </c>
      <c r="M16" s="5">
        <v>-4.9116828300023236</v>
      </c>
      <c r="N16" s="5">
        <v>3.6877589391899677</v>
      </c>
      <c r="O16" s="5">
        <v>7.8234545057440803</v>
      </c>
      <c r="P16" s="5">
        <v>5.3929866623230902</v>
      </c>
      <c r="Q16" s="5">
        <v>-1.4095481110354857</v>
      </c>
      <c r="R16" s="5">
        <v>-6.3150145556677213</v>
      </c>
      <c r="S16" s="5">
        <v>-0.72031236882063088</v>
      </c>
      <c r="T16" s="5">
        <v>0.15073653771645429</v>
      </c>
      <c r="U16" s="5">
        <v>4.6518837718523764</v>
      </c>
      <c r="V16" s="5">
        <v>5.9660757063642187</v>
      </c>
      <c r="W16" s="5">
        <v>-1.1606499370802932</v>
      </c>
      <c r="X16" s="5">
        <v>0.32823645521258643</v>
      </c>
      <c r="Y16" s="5">
        <v>-10.42836668221039</v>
      </c>
      <c r="Z16" s="5">
        <v>-10.678015549231112</v>
      </c>
      <c r="AA16" s="5">
        <v>-7.328484612420394</v>
      </c>
      <c r="AB16" s="5">
        <v>0.70601091835124052</v>
      </c>
      <c r="AC16" s="5">
        <v>3.9361522450510722</v>
      </c>
      <c r="AD16" s="5">
        <v>2.3858555808250337</v>
      </c>
    </row>
    <row r="19" spans="1:30" x14ac:dyDescent="0.25">
      <c r="A19" s="1"/>
      <c r="B19" s="1"/>
      <c r="C19" s="1"/>
      <c r="D19" s="2"/>
      <c r="E19" s="1"/>
      <c r="F19" s="1"/>
      <c r="G19" s="1"/>
      <c r="H19" s="1"/>
      <c r="O19" s="1"/>
      <c r="P19" s="1"/>
      <c r="Q19" s="1"/>
      <c r="R19" s="1"/>
      <c r="Y19" s="1"/>
      <c r="Z19" s="1"/>
      <c r="AA19" s="2"/>
      <c r="AB19" s="1"/>
      <c r="AC19" s="1"/>
      <c r="AD19" s="1"/>
    </row>
    <row r="20" spans="1:30" x14ac:dyDescent="0.25">
      <c r="A20" s="3"/>
      <c r="D20" s="4"/>
      <c r="F20" s="4"/>
      <c r="P20" s="4"/>
      <c r="Y20" s="3"/>
      <c r="AA20" s="4"/>
      <c r="AC20" s="4"/>
    </row>
    <row r="21" spans="1:30" x14ac:dyDescent="0.25">
      <c r="A21" s="3"/>
      <c r="D21" s="4"/>
      <c r="F21" s="4"/>
      <c r="P21" s="4"/>
      <c r="Y21" s="3"/>
      <c r="AA21" s="4"/>
      <c r="AC21" s="4"/>
    </row>
    <row r="22" spans="1:30" x14ac:dyDescent="0.25">
      <c r="A22" s="3"/>
      <c r="D22" s="4"/>
      <c r="F22" s="4"/>
      <c r="P22" s="4"/>
      <c r="Y22" s="3"/>
      <c r="AA22" s="4"/>
      <c r="AC22" s="4"/>
    </row>
    <row r="23" spans="1:30" x14ac:dyDescent="0.25">
      <c r="A23" s="3"/>
      <c r="D23" s="4"/>
      <c r="F23" s="4"/>
      <c r="P23" s="4"/>
      <c r="Y23" s="3"/>
      <c r="AA23" s="4"/>
      <c r="AC23" s="4"/>
    </row>
    <row r="24" spans="1:30" x14ac:dyDescent="0.25">
      <c r="A24" s="3"/>
      <c r="D24" s="4"/>
      <c r="F24" s="4"/>
      <c r="P24" s="4"/>
      <c r="Y24" s="3"/>
      <c r="AA24" s="4"/>
      <c r="AC24" s="4"/>
    </row>
    <row r="25" spans="1:30" x14ac:dyDescent="0.25">
      <c r="A25" s="3"/>
      <c r="D25" s="4"/>
      <c r="F25" s="4"/>
      <c r="P25" s="4"/>
      <c r="Y25" s="3"/>
      <c r="AA25" s="4"/>
      <c r="AC25" s="4"/>
    </row>
    <row r="26" spans="1:30" x14ac:dyDescent="0.25">
      <c r="A26" s="3"/>
      <c r="D26" s="4"/>
      <c r="F26" s="4"/>
      <c r="P26" s="4"/>
      <c r="Y26" s="3"/>
      <c r="AA26" s="4"/>
      <c r="AC2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2017</vt:lpstr>
      <vt:lpstr>2017 Cleaned Up</vt:lpstr>
      <vt:lpstr>BErg_EQI</vt:lpstr>
      <vt:lpstr>Sheet3</vt:lpstr>
      <vt:lpstr>WQI</vt:lpstr>
      <vt:lpstr>GQI</vt:lpstr>
      <vt:lpstr>Berg_EGQI</vt:lpstr>
      <vt:lpstr>2017a CBE</vt:lpstr>
      <vt:lpstr>2017b</vt:lpstr>
      <vt:lpstr>Sheet4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Dzulani Banda</dc:creator>
  <cp:lastModifiedBy>AB_WaseNtsane</cp:lastModifiedBy>
  <dcterms:created xsi:type="dcterms:W3CDTF">2022-11-20T14:42:44Z</dcterms:created>
  <dcterms:modified xsi:type="dcterms:W3CDTF">2023-07-02T17:48:26Z</dcterms:modified>
</cp:coreProperties>
</file>