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ni\Downloads\GRDM_UWC\"/>
    </mc:Choice>
  </mc:AlternateContent>
  <xr:revisionPtr revIDLastSave="0" documentId="13_ncr:1_{50B33080-3BDB-49A7-A723-CBA5128308E4}" xr6:coauthVersionLast="47" xr6:coauthVersionMax="47" xr10:uidLastSave="{00000000-0000-0000-0000-000000000000}"/>
  <bookViews>
    <workbookView xWindow="-108" yWindow="-108" windowWidth="23256" windowHeight="12456" xr2:uid="{72C325C2-0553-4ACE-92DC-895A0E6DCDD7}"/>
  </bookViews>
  <sheets>
    <sheet name="Specs" sheetId="2" r:id="rId1"/>
    <sheet name="Calc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F12" i="2"/>
  <c r="F6" i="2"/>
  <c r="F4" i="2"/>
  <c r="J12" i="1" l="1"/>
  <c r="I12" i="1"/>
  <c r="J6" i="1"/>
  <c r="I6" i="1"/>
  <c r="C4" i="1"/>
  <c r="C3" i="1"/>
  <c r="C5" i="1" l="1"/>
  <c r="C6" i="1" s="1"/>
</calcChain>
</file>

<file path=xl/sharedStrings.xml><?xml version="1.0" encoding="utf-8"?>
<sst xmlns="http://schemas.openxmlformats.org/spreadsheetml/2006/main" count="45" uniqueCount="39">
  <si>
    <t>Area</t>
  </si>
  <si>
    <t>Recharge</t>
  </si>
  <si>
    <t>mm/a</t>
  </si>
  <si>
    <t>Rainfall</t>
  </si>
  <si>
    <t>m2</t>
  </si>
  <si>
    <t>m3/a</t>
  </si>
  <si>
    <t>Mm3/a</t>
  </si>
  <si>
    <t>mm</t>
  </si>
  <si>
    <t>Parameter</t>
  </si>
  <si>
    <t>Default</t>
  </si>
  <si>
    <t>Aquifer Thickness (m)</t>
  </si>
  <si>
    <t>Recharge (%)</t>
  </si>
  <si>
    <t>Recharge Lag (Months)</t>
  </si>
  <si>
    <t>Rainfall Window (Months)</t>
  </si>
  <si>
    <t>Rainfall (mm/a)</t>
  </si>
  <si>
    <t>Specific Yield</t>
  </si>
  <si>
    <t>Specific Storage (1/m)</t>
  </si>
  <si>
    <t>Groundwater contribution to Baseflow (M3/a)</t>
  </si>
  <si>
    <t>Aquifer Area (km2)</t>
  </si>
  <si>
    <t>Transmissivity (m2/d)</t>
  </si>
  <si>
    <t>Unconfined</t>
  </si>
  <si>
    <t>Confined</t>
  </si>
  <si>
    <t>RIB</t>
  </si>
  <si>
    <t>WTF</t>
  </si>
  <si>
    <t>CBM</t>
  </si>
  <si>
    <t>Min</t>
  </si>
  <si>
    <t>Max</t>
  </si>
  <si>
    <t>UWC</t>
  </si>
  <si>
    <t>GRA2</t>
  </si>
  <si>
    <t>AVG</t>
  </si>
  <si>
    <t>Baseflow</t>
  </si>
  <si>
    <t>UWC Table</t>
  </si>
  <si>
    <t xml:space="preserve"> Centre Table</t>
  </si>
  <si>
    <t>National Table</t>
  </si>
  <si>
    <t>mg/l</t>
  </si>
  <si>
    <t>GWcl</t>
  </si>
  <si>
    <t>RAINcl</t>
  </si>
  <si>
    <t>CMB</t>
  </si>
  <si>
    <t>Recharge Area (km2)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</si>
</sst>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9" fontId="0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9" fontId="0" fillId="0" borderId="1" xfId="0" applyNumberFormat="1" applyBorder="1"/>
    <xf numFmtId="0" fontId="0" fillId="0" borderId="1" xfId="0" applyBorder="1"/>
    <xf numFmtId="0" fontId="0" fillId="3" borderId="0" xfId="0" applyFill="1"/>
    <xf numFmtId="9" fontId="0" fillId="3" borderId="0" xfId="1" applyFont="1" applyFill="1"/>
    <xf numFmtId="2" fontId="0" fillId="0" borderId="0" xfId="1" applyNumberFormat="1" applyFont="1"/>
    <xf numFmtId="1" fontId="0" fillId="0" borderId="0" xfId="0" applyNumberForma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227AB-4AEA-4A34-BA5B-449BCD71C456}">
  <dimension ref="A1:G13"/>
  <sheetViews>
    <sheetView tabSelected="1" zoomScale="170" zoomScaleNormal="170" workbookViewId="0"/>
  </sheetViews>
  <sheetFormatPr defaultRowHeight="14.4" x14ac:dyDescent="0.3"/>
  <cols>
    <col min="1" max="1" width="39.21875" bestFit="1" customWidth="1"/>
    <col min="2" max="5" width="14.77734375" style="14" hidden="1" customWidth="1"/>
    <col min="6" max="6" width="14.77734375" style="14" customWidth="1"/>
    <col min="7" max="7" width="12.6640625" customWidth="1"/>
  </cols>
  <sheetData>
    <row r="1" spans="1:7" s="5" customFormat="1" ht="18" x14ac:dyDescent="0.35">
      <c r="A1" s="4" t="s">
        <v>20</v>
      </c>
      <c r="B1" s="12"/>
      <c r="C1" s="12"/>
      <c r="D1" s="12"/>
      <c r="E1" s="12"/>
      <c r="F1" s="12"/>
    </row>
    <row r="2" spans="1:7" s="3" customFormat="1" x14ac:dyDescent="0.3">
      <c r="A2" s="3" t="s">
        <v>8</v>
      </c>
      <c r="B2" s="13" t="s">
        <v>9</v>
      </c>
      <c r="C2" s="13" t="s">
        <v>31</v>
      </c>
      <c r="D2" s="13" t="s">
        <v>33</v>
      </c>
      <c r="E2" s="13" t="s">
        <v>32</v>
      </c>
      <c r="F2" s="13" t="s">
        <v>20</v>
      </c>
      <c r="G2" s="13" t="s">
        <v>21</v>
      </c>
    </row>
    <row r="3" spans="1:7" x14ac:dyDescent="0.3">
      <c r="A3" t="s">
        <v>18</v>
      </c>
      <c r="B3" s="14">
        <v>171.8</v>
      </c>
      <c r="C3" s="14">
        <v>171.8</v>
      </c>
      <c r="D3" s="14">
        <v>171.8</v>
      </c>
      <c r="E3" s="14">
        <v>171.8</v>
      </c>
      <c r="F3" s="14">
        <v>171.8</v>
      </c>
      <c r="G3" s="14">
        <v>171.8</v>
      </c>
    </row>
    <row r="4" spans="1:7" x14ac:dyDescent="0.3">
      <c r="A4" t="s">
        <v>10</v>
      </c>
      <c r="B4" s="14">
        <v>14.6</v>
      </c>
      <c r="C4" s="14">
        <v>16</v>
      </c>
      <c r="E4" s="14">
        <v>35</v>
      </c>
      <c r="F4" s="14">
        <f>AVERAGE(C4:E4)</f>
        <v>25.5</v>
      </c>
      <c r="G4" s="14">
        <v>100</v>
      </c>
    </row>
    <row r="5" spans="1:7" x14ac:dyDescent="0.3">
      <c r="A5" t="s">
        <v>38</v>
      </c>
      <c r="B5" s="14">
        <v>171.8</v>
      </c>
      <c r="C5" s="14">
        <v>171.8</v>
      </c>
      <c r="D5" s="14">
        <v>171.8</v>
      </c>
      <c r="E5" s="14">
        <v>171.8</v>
      </c>
      <c r="F5" s="14">
        <v>171.8</v>
      </c>
      <c r="G5" s="14">
        <v>78.8</v>
      </c>
    </row>
    <row r="6" spans="1:7" x14ac:dyDescent="0.3">
      <c r="A6" t="s">
        <v>11</v>
      </c>
      <c r="B6" s="14">
        <v>9.9</v>
      </c>
      <c r="C6" s="14">
        <v>25</v>
      </c>
      <c r="D6" s="14">
        <v>25</v>
      </c>
      <c r="E6" s="14">
        <v>17</v>
      </c>
      <c r="F6" s="15">
        <f>AVERAGE(B6:E6)</f>
        <v>19.225000000000001</v>
      </c>
      <c r="G6" s="14">
        <v>25</v>
      </c>
    </row>
    <row r="7" spans="1:7" x14ac:dyDescent="0.3">
      <c r="A7" t="s">
        <v>12</v>
      </c>
      <c r="B7" s="14">
        <v>1</v>
      </c>
      <c r="C7" s="14">
        <v>1</v>
      </c>
      <c r="D7" s="14">
        <v>1</v>
      </c>
      <c r="E7" s="14">
        <v>1</v>
      </c>
      <c r="F7" s="14">
        <v>1</v>
      </c>
      <c r="G7" s="14">
        <v>1</v>
      </c>
    </row>
    <row r="8" spans="1:7" x14ac:dyDescent="0.3">
      <c r="A8" t="s">
        <v>13</v>
      </c>
      <c r="B8" s="14">
        <v>3</v>
      </c>
      <c r="C8" s="14">
        <v>3</v>
      </c>
      <c r="D8" s="14">
        <v>3</v>
      </c>
      <c r="E8" s="14">
        <v>3</v>
      </c>
      <c r="F8" s="14">
        <v>3</v>
      </c>
      <c r="G8" s="14">
        <v>6</v>
      </c>
    </row>
    <row r="9" spans="1:7" x14ac:dyDescent="0.3">
      <c r="A9" t="s">
        <v>14</v>
      </c>
      <c r="B9" s="14">
        <v>1580</v>
      </c>
      <c r="E9" s="14">
        <v>1603</v>
      </c>
      <c r="F9" s="14">
        <v>1603</v>
      </c>
      <c r="G9" s="14">
        <v>1603</v>
      </c>
    </row>
    <row r="10" spans="1:7" x14ac:dyDescent="0.3">
      <c r="A10" t="s">
        <v>19</v>
      </c>
      <c r="B10" s="14">
        <v>5.45</v>
      </c>
      <c r="F10" s="14">
        <v>5.45</v>
      </c>
      <c r="G10" s="14">
        <v>40</v>
      </c>
    </row>
    <row r="11" spans="1:7" x14ac:dyDescent="0.3">
      <c r="A11" t="s">
        <v>15</v>
      </c>
      <c r="B11" s="14">
        <v>1.2999999999999999E-2</v>
      </c>
      <c r="C11" s="14">
        <v>0.2</v>
      </c>
      <c r="E11" s="14">
        <v>0.32</v>
      </c>
      <c r="F11" s="14">
        <v>0.25</v>
      </c>
      <c r="G11" s="14">
        <v>0.25</v>
      </c>
    </row>
    <row r="12" spans="1:7" x14ac:dyDescent="0.3">
      <c r="A12" t="s">
        <v>16</v>
      </c>
      <c r="B12" s="14">
        <v>8.8999999999999995E-4</v>
      </c>
      <c r="F12" s="14">
        <f>F11/F4</f>
        <v>9.8039215686274508E-3</v>
      </c>
      <c r="G12" s="14">
        <f>G11/G4</f>
        <v>2.5000000000000001E-3</v>
      </c>
    </row>
    <row r="13" spans="1:7" x14ac:dyDescent="0.3">
      <c r="A13" t="s">
        <v>17</v>
      </c>
      <c r="B13" s="14">
        <v>62.14</v>
      </c>
      <c r="C13" s="14">
        <v>14</v>
      </c>
      <c r="D13" s="14">
        <v>14</v>
      </c>
      <c r="F13" s="14">
        <v>14</v>
      </c>
    </row>
  </sheetData>
  <pageMargins left="0.7" right="0.7" top="0.75" bottom="0.75" header="0.3" footer="0.3"/>
  <ignoredErrors>
    <ignoredError sqref="F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D7BE0-5925-4AEB-9E6A-9C4A03344FBC}">
  <dimension ref="B2:M14"/>
  <sheetViews>
    <sheetView zoomScale="140" zoomScaleNormal="140" workbookViewId="0">
      <selection activeCell="I12" sqref="I12"/>
    </sheetView>
  </sheetViews>
  <sheetFormatPr defaultRowHeight="14.4" x14ac:dyDescent="0.3"/>
  <cols>
    <col min="2" max="2" width="9.88671875" bestFit="1" customWidth="1"/>
    <col min="3" max="3" width="10.21875" bestFit="1" customWidth="1"/>
  </cols>
  <sheetData>
    <row r="2" spans="2:13" x14ac:dyDescent="0.3">
      <c r="B2" t="s">
        <v>3</v>
      </c>
      <c r="C2" s="1">
        <v>1603</v>
      </c>
      <c r="D2" t="s">
        <v>2</v>
      </c>
    </row>
    <row r="3" spans="2:13" x14ac:dyDescent="0.3">
      <c r="B3" t="s">
        <v>0</v>
      </c>
      <c r="C3">
        <f>171.8*1000000</f>
        <v>171800000</v>
      </c>
      <c r="D3" t="s">
        <v>4</v>
      </c>
      <c r="I3" t="s">
        <v>25</v>
      </c>
      <c r="J3" t="s">
        <v>26</v>
      </c>
    </row>
    <row r="4" spans="2:13" x14ac:dyDescent="0.3">
      <c r="B4" t="s">
        <v>1</v>
      </c>
      <c r="C4">
        <f>E4*1000000</f>
        <v>68000000</v>
      </c>
      <c r="D4" t="s">
        <v>5</v>
      </c>
      <c r="E4">
        <v>68</v>
      </c>
      <c r="F4" t="s">
        <v>6</v>
      </c>
      <c r="H4" t="s">
        <v>36</v>
      </c>
      <c r="I4" s="10">
        <v>3</v>
      </c>
      <c r="J4" s="10">
        <v>7.1</v>
      </c>
      <c r="K4" t="s">
        <v>34</v>
      </c>
    </row>
    <row r="5" spans="2:13" x14ac:dyDescent="0.3">
      <c r="B5" t="s">
        <v>1</v>
      </c>
      <c r="C5" s="11">
        <f>(C4/C3)*1000</f>
        <v>395.80908032596039</v>
      </c>
      <c r="D5" t="s">
        <v>7</v>
      </c>
      <c r="H5" t="s">
        <v>35</v>
      </c>
      <c r="I5" s="10">
        <v>23</v>
      </c>
      <c r="J5" s="10">
        <v>23</v>
      </c>
      <c r="K5" t="s">
        <v>34</v>
      </c>
      <c r="L5" s="2"/>
      <c r="M5" s="2"/>
    </row>
    <row r="6" spans="2:13" x14ac:dyDescent="0.3">
      <c r="B6" t="s">
        <v>1</v>
      </c>
      <c r="C6" s="2">
        <f>C5/C2</f>
        <v>0.24691770450777317</v>
      </c>
      <c r="D6" t="s">
        <v>2</v>
      </c>
      <c r="H6" t="s">
        <v>37</v>
      </c>
      <c r="I6" s="2">
        <f>I4/I5</f>
        <v>0.13043478260869565</v>
      </c>
      <c r="J6" s="2">
        <f>J4/J5</f>
        <v>0.30869565217391304</v>
      </c>
    </row>
    <row r="7" spans="2:13" x14ac:dyDescent="0.3">
      <c r="H7" s="8" t="s">
        <v>22</v>
      </c>
      <c r="I7" s="9">
        <v>0.13300000000000001</v>
      </c>
      <c r="J7" s="9">
        <v>0.44299999999999995</v>
      </c>
      <c r="K7" t="s">
        <v>21</v>
      </c>
    </row>
    <row r="8" spans="2:13" x14ac:dyDescent="0.3">
      <c r="H8" s="8" t="s">
        <v>23</v>
      </c>
      <c r="I8" s="9">
        <v>0.18010000000000001</v>
      </c>
      <c r="J8" s="9">
        <v>0.29899999999999999</v>
      </c>
    </row>
    <row r="9" spans="2:13" x14ac:dyDescent="0.3">
      <c r="H9" s="8" t="s">
        <v>24</v>
      </c>
      <c r="I9" s="9">
        <v>0.20100000000000001</v>
      </c>
      <c r="J9" s="9">
        <v>0.37799999999999995</v>
      </c>
    </row>
    <row r="10" spans="2:13" x14ac:dyDescent="0.3">
      <c r="H10" t="s">
        <v>27</v>
      </c>
      <c r="I10" s="2">
        <v>0.25</v>
      </c>
      <c r="J10" s="2">
        <v>0.25</v>
      </c>
    </row>
    <row r="11" spans="2:13" x14ac:dyDescent="0.3">
      <c r="H11" t="s">
        <v>28</v>
      </c>
      <c r="I11" s="2">
        <v>9.9000000000000005E-2</v>
      </c>
      <c r="J11" s="2">
        <v>9.9000000000000005E-2</v>
      </c>
    </row>
    <row r="12" spans="2:13" x14ac:dyDescent="0.3">
      <c r="H12" s="7" t="s">
        <v>29</v>
      </c>
      <c r="I12" s="6">
        <f>AVERAGE(I6:I11)</f>
        <v>0.16558913043478263</v>
      </c>
      <c r="J12" s="6">
        <f>AVERAGE(J6:J11)</f>
        <v>0.29628260869565215</v>
      </c>
    </row>
    <row r="14" spans="2:13" x14ac:dyDescent="0.3">
      <c r="H1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Specs</vt:lpstr>
      <vt:lpstr>Calcs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Rainier Dennis</dc:creator>
  <cp:lastModifiedBy>Rainier Dennis</cp:lastModifiedBy>
  <dcterms:created xsi:type="dcterms:W3CDTF">2023-07-06T07:41:25Z</dcterms:created>
  <dcterms:modified xsi:type="dcterms:W3CDTF">2023-12-08T03:41:07Z</dcterms:modified>
</cp:coreProperties>
</file>